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ropbox\Live Publications\2022       Tuned hypoxic response improved T cell function\Source data\"/>
    </mc:Choice>
  </mc:AlternateContent>
  <xr:revisionPtr revIDLastSave="0" documentId="13_ncr:1_{EB6DFB18-53B5-4E0F-BABB-AAD6F5A66528}" xr6:coauthVersionLast="47" xr6:coauthVersionMax="47" xr10:uidLastSave="{00000000-0000-0000-0000-000000000000}"/>
  <bookViews>
    <workbookView xWindow="-98" yWindow="-98" windowWidth="28996" windowHeight="17475" firstSheet="2" activeTab="8" xr2:uid="{584F020A-8DC1-4DB6-9E97-94EF00F88400}"/>
  </bookViews>
  <sheets>
    <sheet name="Fig 4 - Fig S1A" sheetId="3" r:id="rId1"/>
    <sheet name="Fig 4 - Fig S1B" sheetId="4" r:id="rId2"/>
    <sheet name="Fig 4 - Fig S1D" sheetId="5" r:id="rId3"/>
    <sheet name="Fig 4 - Fig S1F" sheetId="6" r:id="rId4"/>
    <sheet name="Fig 4 - Fig S1G" sheetId="16" r:id="rId5"/>
    <sheet name="Fig 4 - Fig S1H" sheetId="21" r:id="rId6"/>
    <sheet name="Fig 4 - Fig S1I" sheetId="8" r:id="rId7"/>
    <sheet name="Fig 4 - Fig S1J" sheetId="9" r:id="rId8"/>
    <sheet name="Fig 4 - Fig S1K" sheetId="17" r:id="rId9"/>
    <sheet name="Fig 4 - Fig S1L" sheetId="11" r:id="rId10"/>
  </sheets>
  <definedNames>
    <definedName name="_xlnm._FilterDatabase" localSheetId="9" hidden="1">'Fig 4 - Fig S1L'!$A$2:$R$57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1" l="1"/>
  <c r="L3" i="11"/>
  <c r="N3" i="11"/>
  <c r="O3" i="11"/>
  <c r="R3" i="11" s="1"/>
  <c r="P3" i="11"/>
  <c r="K4" i="11"/>
  <c r="L4" i="11"/>
  <c r="N4" i="11"/>
  <c r="O4" i="11"/>
  <c r="P4" i="11"/>
  <c r="R4" i="11"/>
  <c r="K5" i="11"/>
  <c r="L5" i="11"/>
  <c r="O5" i="11"/>
  <c r="P5" i="11"/>
  <c r="Q5" i="11"/>
  <c r="R5" i="11"/>
  <c r="K6" i="11"/>
  <c r="L6" i="11"/>
  <c r="O6" i="11"/>
  <c r="P6" i="11"/>
  <c r="Q6" i="11"/>
  <c r="R6" i="11"/>
  <c r="K7" i="11"/>
  <c r="L7" i="11"/>
  <c r="N7" i="11"/>
  <c r="O7" i="11"/>
  <c r="P7" i="11"/>
  <c r="Q7" i="11"/>
  <c r="R7" i="11" s="1"/>
  <c r="K8" i="11"/>
  <c r="L8" i="11"/>
  <c r="O8" i="11"/>
  <c r="R8" i="11" s="1"/>
  <c r="P8" i="11"/>
  <c r="Q8" i="11"/>
  <c r="K9" i="11"/>
  <c r="L9" i="11"/>
  <c r="N9" i="11"/>
  <c r="R9" i="11" s="1"/>
  <c r="O9" i="11"/>
  <c r="P9" i="11"/>
  <c r="Q9" i="11"/>
  <c r="K10" i="11"/>
  <c r="L10" i="11"/>
  <c r="N10" i="11"/>
  <c r="R10" i="11" s="1"/>
  <c r="O10" i="11"/>
  <c r="P10" i="11"/>
  <c r="Q10" i="11"/>
  <c r="K11" i="11"/>
  <c r="L11" i="11"/>
  <c r="N11" i="11"/>
  <c r="O11" i="11"/>
  <c r="R11" i="11" s="1"/>
  <c r="P11" i="11"/>
  <c r="Q11" i="11"/>
  <c r="K12" i="11"/>
  <c r="L12" i="11"/>
  <c r="N12" i="11"/>
  <c r="O12" i="11"/>
  <c r="R12" i="11" s="1"/>
  <c r="P12" i="11"/>
  <c r="Q12" i="11"/>
  <c r="K13" i="11"/>
  <c r="L13" i="11"/>
  <c r="N13" i="11"/>
  <c r="O13" i="11"/>
  <c r="P13" i="11"/>
  <c r="Q13" i="11"/>
  <c r="R13" i="11" s="1"/>
  <c r="K14" i="11"/>
  <c r="L14" i="11"/>
  <c r="N14" i="11"/>
  <c r="O14" i="11"/>
  <c r="R14" i="11" s="1"/>
  <c r="P14" i="11"/>
  <c r="Q14" i="11"/>
  <c r="K15" i="11"/>
  <c r="L15" i="11"/>
  <c r="N15" i="11"/>
  <c r="R15" i="11" s="1"/>
  <c r="O15" i="11"/>
  <c r="P15" i="11"/>
  <c r="Q15" i="11"/>
  <c r="K16" i="11"/>
  <c r="L16" i="11"/>
  <c r="N16" i="11"/>
  <c r="O16" i="11"/>
  <c r="R16" i="11" s="1"/>
  <c r="P16" i="11"/>
  <c r="Q16" i="11"/>
  <c r="K17" i="11"/>
  <c r="L17" i="11"/>
  <c r="N17" i="11"/>
  <c r="O17" i="11"/>
  <c r="R17" i="11" s="1"/>
  <c r="P17" i="11"/>
  <c r="Q17" i="11"/>
  <c r="K18" i="11"/>
  <c r="L18" i="11"/>
  <c r="N18" i="11"/>
  <c r="R18" i="11" s="1"/>
  <c r="O18" i="11"/>
  <c r="P18" i="11"/>
  <c r="Q18" i="11"/>
  <c r="K19" i="11"/>
  <c r="L19" i="11"/>
  <c r="O19" i="11"/>
  <c r="R19" i="11" s="1"/>
  <c r="P19" i="11"/>
  <c r="Q19" i="11"/>
  <c r="K20" i="11"/>
  <c r="L20" i="11"/>
  <c r="N20" i="11"/>
  <c r="O20" i="11"/>
  <c r="Q20" i="11"/>
  <c r="R20" i="11"/>
  <c r="K21" i="11"/>
  <c r="L21" i="11"/>
  <c r="N21" i="11"/>
  <c r="R21" i="11" s="1"/>
  <c r="O21" i="11"/>
  <c r="Q21" i="11"/>
  <c r="K22" i="11"/>
  <c r="L22" i="11"/>
  <c r="N22" i="11"/>
  <c r="O22" i="11"/>
  <c r="R22" i="11" s="1"/>
  <c r="P22" i="11"/>
  <c r="Q22" i="11"/>
  <c r="K23" i="11"/>
  <c r="L23" i="11"/>
  <c r="N23" i="11"/>
  <c r="R23" i="11" s="1"/>
  <c r="O23" i="11"/>
  <c r="P23" i="11"/>
  <c r="Q23" i="11"/>
  <c r="K24" i="11"/>
  <c r="L24" i="11"/>
  <c r="N24" i="11"/>
  <c r="R24" i="11" s="1"/>
  <c r="O24" i="11"/>
  <c r="P24" i="11"/>
  <c r="Q24" i="11"/>
  <c r="K25" i="11"/>
  <c r="L25" i="11"/>
  <c r="N25" i="11"/>
  <c r="R25" i="11" s="1"/>
  <c r="O25" i="11"/>
  <c r="P25" i="11"/>
  <c r="Q25" i="11"/>
  <c r="K26" i="11"/>
  <c r="L26" i="11"/>
  <c r="N26" i="11"/>
  <c r="R26" i="11" s="1"/>
  <c r="O26" i="11"/>
  <c r="P26" i="11"/>
  <c r="Q26" i="11"/>
  <c r="K27" i="11"/>
  <c r="L27" i="11"/>
  <c r="N27" i="11"/>
  <c r="O27" i="11"/>
  <c r="P27" i="11"/>
  <c r="Q27" i="11"/>
  <c r="R27" i="11"/>
  <c r="K28" i="11"/>
  <c r="L28" i="11"/>
  <c r="N28" i="11"/>
  <c r="R28" i="11" s="1"/>
  <c r="P28" i="11"/>
  <c r="Q28" i="11"/>
  <c r="K29" i="11"/>
  <c r="L29" i="11"/>
  <c r="N29" i="11"/>
  <c r="O29" i="11"/>
  <c r="R29" i="11" s="1"/>
  <c r="P29" i="11"/>
  <c r="Q29" i="11"/>
  <c r="K30" i="11"/>
  <c r="L30" i="11"/>
  <c r="N30" i="11"/>
  <c r="R30" i="11" s="1"/>
  <c r="O30" i="11"/>
  <c r="P30" i="11"/>
  <c r="Q30" i="11"/>
  <c r="K31" i="11"/>
  <c r="L31" i="11"/>
  <c r="N31" i="11"/>
  <c r="O31" i="11"/>
  <c r="R31" i="11" s="1"/>
  <c r="P31" i="11"/>
  <c r="Q31" i="11"/>
  <c r="K32" i="11"/>
  <c r="L32" i="11"/>
  <c r="N32" i="11"/>
  <c r="R32" i="11" s="1"/>
  <c r="O32" i="11"/>
  <c r="P32" i="11"/>
  <c r="Q32" i="11"/>
  <c r="K33" i="11"/>
  <c r="L33" i="11"/>
  <c r="N33" i="11"/>
  <c r="R33" i="11" s="1"/>
  <c r="O33" i="11"/>
  <c r="P33" i="11"/>
  <c r="Q33" i="11"/>
  <c r="K34" i="11"/>
  <c r="L34" i="11"/>
  <c r="N34" i="11"/>
  <c r="O34" i="11"/>
  <c r="P34" i="11"/>
  <c r="Q34" i="11"/>
  <c r="R34" i="11"/>
  <c r="K35" i="11"/>
  <c r="L35" i="11"/>
  <c r="N35" i="11"/>
  <c r="O35" i="11"/>
  <c r="P35" i="11"/>
  <c r="Q35" i="11"/>
  <c r="R35" i="11" s="1"/>
  <c r="K36" i="11"/>
  <c r="L36" i="11"/>
  <c r="N36" i="11"/>
  <c r="R36" i="11" s="1"/>
  <c r="O36" i="11"/>
  <c r="P36" i="11"/>
  <c r="Q36" i="11"/>
  <c r="K37" i="11"/>
  <c r="L37" i="11"/>
  <c r="N37" i="11"/>
  <c r="R37" i="11" s="1"/>
  <c r="O37" i="11"/>
  <c r="P37" i="11"/>
  <c r="Q37" i="11"/>
  <c r="K38" i="11"/>
  <c r="L38" i="11"/>
  <c r="N38" i="11"/>
  <c r="R38" i="11" s="1"/>
  <c r="O38" i="11"/>
  <c r="P38" i="11"/>
  <c r="Q38" i="11"/>
  <c r="K39" i="11"/>
  <c r="L39" i="11"/>
  <c r="N39" i="11"/>
  <c r="R39" i="11" s="1"/>
  <c r="O39" i="11"/>
  <c r="P39" i="11"/>
  <c r="K40" i="11"/>
  <c r="L40" i="11"/>
  <c r="N40" i="11"/>
  <c r="R40" i="11" s="1"/>
  <c r="O40" i="11"/>
  <c r="P40" i="11"/>
  <c r="Q40" i="11"/>
  <c r="K41" i="11"/>
  <c r="L41" i="11"/>
  <c r="P41" i="11"/>
  <c r="Q41" i="11"/>
  <c r="R41" i="11"/>
  <c r="K42" i="11"/>
  <c r="L42" i="11"/>
  <c r="N42" i="11"/>
  <c r="R42" i="11" s="1"/>
  <c r="O42" i="11"/>
  <c r="P42" i="11"/>
  <c r="Q42" i="11"/>
  <c r="K43" i="11"/>
  <c r="L43" i="11"/>
  <c r="N43" i="11"/>
  <c r="R43" i="11" s="1"/>
  <c r="O43" i="11"/>
  <c r="P43" i="11"/>
  <c r="Q43" i="11"/>
  <c r="K44" i="11"/>
  <c r="L44" i="11"/>
  <c r="N44" i="11"/>
  <c r="R44" i="11" s="1"/>
  <c r="O44" i="11"/>
  <c r="P44" i="11"/>
  <c r="Q44" i="11"/>
  <c r="K45" i="11"/>
  <c r="L45" i="11"/>
  <c r="N45" i="11"/>
  <c r="R45" i="11" s="1"/>
  <c r="O45" i="11"/>
  <c r="P45" i="11"/>
  <c r="Q45" i="11"/>
  <c r="K46" i="11"/>
  <c r="L46" i="11"/>
  <c r="N46" i="11"/>
  <c r="O46" i="11"/>
  <c r="R46" i="11" s="1"/>
  <c r="P46" i="11"/>
  <c r="Q46" i="11"/>
  <c r="K47" i="11"/>
  <c r="L47" i="11"/>
  <c r="N47" i="11"/>
  <c r="O47" i="11"/>
  <c r="P47" i="11"/>
  <c r="Q47" i="11"/>
  <c r="R47" i="11" s="1"/>
  <c r="K48" i="11"/>
  <c r="L48" i="11"/>
  <c r="N48" i="11"/>
  <c r="R48" i="11" s="1"/>
  <c r="O48" i="11"/>
  <c r="P48" i="11"/>
  <c r="Q48" i="11"/>
  <c r="K49" i="11"/>
  <c r="L49" i="11"/>
  <c r="P49" i="11"/>
  <c r="Q49" i="11"/>
  <c r="R49" i="11"/>
  <c r="K50" i="11"/>
  <c r="L50" i="11"/>
  <c r="N50" i="11"/>
  <c r="R50" i="11" s="1"/>
  <c r="O50" i="11"/>
  <c r="P50" i="11"/>
  <c r="Q50" i="11"/>
  <c r="K51" i="11"/>
  <c r="L51" i="11"/>
  <c r="N51" i="11"/>
  <c r="R51" i="11" s="1"/>
  <c r="O51" i="11"/>
  <c r="P51" i="11"/>
  <c r="Q51" i="11"/>
  <c r="K52" i="11"/>
  <c r="L52" i="11"/>
  <c r="N52" i="11"/>
  <c r="R52" i="11" s="1"/>
  <c r="O52" i="11"/>
  <c r="P52" i="11"/>
  <c r="Q52" i="11"/>
  <c r="K53" i="11"/>
  <c r="L53" i="11"/>
  <c r="N53" i="11"/>
  <c r="O53" i="11"/>
  <c r="P53" i="11"/>
  <c r="Q53" i="11"/>
  <c r="R53" i="11"/>
  <c r="K54" i="11"/>
  <c r="L54" i="11"/>
  <c r="N54" i="11"/>
  <c r="O54" i="11"/>
  <c r="P54" i="11"/>
  <c r="Q54" i="11"/>
  <c r="R54" i="11"/>
  <c r="K55" i="11"/>
  <c r="L55" i="11"/>
  <c r="N55" i="11"/>
  <c r="O55" i="11"/>
  <c r="P55" i="11"/>
  <c r="R55" i="11" s="1"/>
  <c r="Q55" i="11"/>
  <c r="K56" i="11"/>
  <c r="L56" i="11"/>
  <c r="N56" i="11"/>
  <c r="O56" i="11"/>
  <c r="P56" i="11"/>
  <c r="Q56" i="11"/>
  <c r="R56" i="11"/>
  <c r="K57" i="11"/>
  <c r="L57" i="11"/>
  <c r="N57" i="11"/>
  <c r="O57" i="11"/>
  <c r="P57" i="11"/>
  <c r="Q57" i="11"/>
  <c r="R57" i="11"/>
  <c r="AA17" i="9" l="1"/>
  <c r="AB17" i="9"/>
  <c r="AA18" i="9"/>
  <c r="AB18" i="9"/>
  <c r="AA19" i="9"/>
  <c r="AB19" i="9"/>
  <c r="AA20" i="9"/>
  <c r="AB20" i="9"/>
  <c r="AA21" i="9"/>
  <c r="AB21" i="9"/>
  <c r="AA4" i="9"/>
  <c r="Y16" i="9"/>
  <c r="Z16" i="9"/>
  <c r="Y17" i="9"/>
  <c r="Z17" i="9"/>
  <c r="Y18" i="9"/>
  <c r="Z18" i="9"/>
  <c r="Y19" i="9"/>
  <c r="Z19" i="9"/>
  <c r="Y20" i="9"/>
  <c r="Z20" i="9"/>
  <c r="Y21" i="9"/>
  <c r="Z21" i="9"/>
  <c r="Y29" i="9"/>
  <c r="W5" i="9"/>
  <c r="X5" i="9"/>
  <c r="W6" i="9"/>
  <c r="X6" i="9"/>
  <c r="W7" i="9"/>
  <c r="X7" i="9"/>
  <c r="W8" i="9"/>
  <c r="X8" i="9"/>
  <c r="W9" i="9"/>
  <c r="X9" i="9"/>
  <c r="W10" i="9"/>
  <c r="X10" i="9"/>
  <c r="W11" i="9"/>
  <c r="X11" i="9"/>
  <c r="W12" i="9"/>
  <c r="X12" i="9"/>
  <c r="W13" i="9"/>
  <c r="X13" i="9"/>
  <c r="W14" i="9"/>
  <c r="X14" i="9"/>
  <c r="W15" i="9"/>
  <c r="X15" i="9"/>
  <c r="W16" i="9"/>
  <c r="X16" i="9"/>
  <c r="W17" i="9"/>
  <c r="X17" i="9"/>
  <c r="W18" i="9"/>
  <c r="X18" i="9"/>
  <c r="W19" i="9"/>
  <c r="X19" i="9"/>
  <c r="W20" i="9"/>
  <c r="X20" i="9"/>
  <c r="W21" i="9"/>
  <c r="X21" i="9"/>
  <c r="X4" i="9"/>
  <c r="W4" i="9"/>
  <c r="Q5" i="9"/>
  <c r="R5" i="9"/>
  <c r="Q6" i="9"/>
  <c r="R6" i="9"/>
  <c r="Q7" i="9"/>
  <c r="R7" i="9"/>
  <c r="Q8" i="9"/>
  <c r="R8" i="9"/>
  <c r="Q9" i="9"/>
  <c r="R9" i="9"/>
  <c r="Q10" i="9"/>
  <c r="R10" i="9"/>
  <c r="Q11" i="9"/>
  <c r="R11" i="9"/>
  <c r="Q12" i="9"/>
  <c r="R12" i="9"/>
  <c r="Q13" i="9"/>
  <c r="R13" i="9"/>
  <c r="Q14" i="9"/>
  <c r="R14" i="9"/>
  <c r="Q15" i="9"/>
  <c r="R15" i="9"/>
  <c r="Q16" i="9"/>
  <c r="R16" i="9"/>
  <c r="Q17" i="9"/>
  <c r="R17" i="9"/>
  <c r="Q18" i="9"/>
  <c r="R18" i="9"/>
  <c r="Q19" i="9"/>
  <c r="R19" i="9"/>
  <c r="Q20" i="9"/>
  <c r="R20" i="9"/>
  <c r="Q21" i="9"/>
  <c r="R21" i="9"/>
  <c r="R4" i="9"/>
  <c r="Q4" i="9"/>
  <c r="U5" i="9"/>
  <c r="V5" i="9"/>
  <c r="U6" i="9"/>
  <c r="V6" i="9"/>
  <c r="U7" i="9"/>
  <c r="V7" i="9"/>
  <c r="U8" i="9"/>
  <c r="V8" i="9"/>
  <c r="U9" i="9"/>
  <c r="V9" i="9"/>
  <c r="U10" i="9"/>
  <c r="V10" i="9"/>
  <c r="U11" i="9"/>
  <c r="V11" i="9"/>
  <c r="U12" i="9"/>
  <c r="V12" i="9"/>
  <c r="U13" i="9"/>
  <c r="V13" i="9"/>
  <c r="U14" i="9"/>
  <c r="V14" i="9"/>
  <c r="U15" i="9"/>
  <c r="V15" i="9"/>
  <c r="U16" i="9"/>
  <c r="V16" i="9"/>
  <c r="U17" i="9"/>
  <c r="V17" i="9"/>
  <c r="U18" i="9"/>
  <c r="V18" i="9"/>
  <c r="U19" i="9"/>
  <c r="V19" i="9"/>
  <c r="U20" i="9"/>
  <c r="V20" i="9"/>
  <c r="U21" i="9"/>
  <c r="V21" i="9"/>
  <c r="V4" i="9"/>
  <c r="U4" i="9"/>
  <c r="S29" i="9"/>
  <c r="U29" i="9"/>
  <c r="W29" i="9"/>
  <c r="AA29" i="9"/>
  <c r="Q29" i="9"/>
  <c r="S16" i="9"/>
  <c r="T16" i="9"/>
  <c r="S17" i="9"/>
  <c r="T17" i="9"/>
  <c r="S18" i="9"/>
  <c r="T18" i="9"/>
  <c r="S19" i="9"/>
  <c r="T19" i="9"/>
  <c r="S20" i="9"/>
  <c r="T20" i="9"/>
  <c r="S21" i="9"/>
  <c r="T21" i="9"/>
  <c r="S22" i="9"/>
  <c r="T22" i="9"/>
  <c r="S23" i="9"/>
  <c r="T23" i="9"/>
  <c r="S24" i="9"/>
  <c r="T24" i="9"/>
  <c r="S25" i="9"/>
  <c r="T25" i="9"/>
  <c r="S26" i="9"/>
  <c r="T26" i="9"/>
  <c r="S27" i="9"/>
  <c r="T27" i="9"/>
  <c r="AB16" i="9"/>
  <c r="AA16" i="9"/>
  <c r="AB15" i="9"/>
  <c r="AA15" i="9"/>
  <c r="AB14" i="9"/>
  <c r="AA14" i="9"/>
  <c r="AB13" i="9"/>
  <c r="AA13" i="9"/>
  <c r="AB12" i="9"/>
  <c r="AA12" i="9"/>
  <c r="AB11" i="9"/>
  <c r="AA11" i="9"/>
  <c r="AB10" i="9"/>
  <c r="AA10" i="9"/>
  <c r="AB9" i="9"/>
  <c r="AA9" i="9"/>
  <c r="AB8" i="9"/>
  <c r="AA8" i="9"/>
  <c r="AB7" i="9"/>
  <c r="AA7" i="9"/>
  <c r="AB6" i="9"/>
  <c r="AA6" i="9"/>
  <c r="AB5" i="9"/>
  <c r="AA5" i="9"/>
  <c r="AB4" i="9"/>
  <c r="P4" i="8"/>
  <c r="Q4" i="8"/>
  <c r="P5" i="8"/>
  <c r="Q5" i="8"/>
  <c r="P6" i="8"/>
  <c r="Q6" i="8"/>
  <c r="P7" i="8"/>
  <c r="Q7" i="8"/>
  <c r="P8" i="8"/>
  <c r="Q8" i="8"/>
  <c r="P9" i="8"/>
  <c r="Q9" i="8"/>
  <c r="P10" i="8"/>
  <c r="Q10" i="8"/>
  <c r="P12" i="8"/>
  <c r="Q12" i="8"/>
  <c r="P13" i="8"/>
  <c r="Q13" i="8"/>
  <c r="P14" i="8"/>
  <c r="Q14" i="8"/>
  <c r="P15" i="8"/>
  <c r="Q15" i="8"/>
  <c r="P16" i="8"/>
  <c r="Q16" i="8"/>
  <c r="P17" i="8"/>
  <c r="Q17" i="8"/>
  <c r="P18" i="8"/>
  <c r="Q18" i="8"/>
  <c r="P19" i="8"/>
  <c r="Q19" i="8"/>
  <c r="P20" i="8"/>
  <c r="Q20" i="8"/>
  <c r="P21" i="8"/>
  <c r="Q21" i="8"/>
  <c r="X5" i="8"/>
  <c r="Y5" i="8"/>
  <c r="X6" i="8"/>
  <c r="Y6" i="8"/>
  <c r="X7" i="8"/>
  <c r="Y7" i="8"/>
  <c r="X8" i="8"/>
  <c r="Y8" i="8"/>
  <c r="X9" i="8"/>
  <c r="Y9" i="8"/>
  <c r="X10" i="8"/>
  <c r="Y10" i="8"/>
  <c r="X12" i="8"/>
  <c r="Y12" i="8"/>
  <c r="X13" i="8"/>
  <c r="Y13" i="8"/>
  <c r="X14" i="8"/>
  <c r="Y14" i="8"/>
  <c r="X15" i="8"/>
  <c r="Y15" i="8"/>
  <c r="X16" i="8"/>
  <c r="Y16" i="8"/>
  <c r="X17" i="8"/>
  <c r="Y17" i="8"/>
  <c r="X18" i="8"/>
  <c r="Y18" i="8"/>
  <c r="X19" i="8"/>
  <c r="Y19" i="8"/>
  <c r="X20" i="8"/>
  <c r="Y20" i="8"/>
  <c r="X21" i="8"/>
  <c r="Y21" i="8"/>
  <c r="Y4" i="8"/>
  <c r="X4" i="8"/>
  <c r="W16" i="8"/>
  <c r="W17" i="8"/>
  <c r="W18" i="8"/>
  <c r="W19" i="8"/>
  <c r="W20" i="8"/>
  <c r="W21" i="8"/>
  <c r="V16" i="8"/>
  <c r="V17" i="8"/>
  <c r="V18" i="8"/>
  <c r="V19" i="8"/>
  <c r="V20" i="8"/>
  <c r="V21" i="8"/>
  <c r="R4" i="8"/>
  <c r="S21" i="8"/>
  <c r="R21" i="8"/>
  <c r="S20" i="8"/>
  <c r="R20" i="8"/>
  <c r="S19" i="8"/>
  <c r="R19" i="8"/>
  <c r="S18" i="8"/>
  <c r="R18" i="8"/>
  <c r="S17" i="8"/>
  <c r="R17" i="8"/>
  <c r="S16" i="8"/>
  <c r="R16" i="8"/>
  <c r="S15" i="8"/>
  <c r="R15" i="8"/>
  <c r="S14" i="8"/>
  <c r="R14" i="8"/>
  <c r="S13" i="8"/>
  <c r="R13" i="8"/>
  <c r="S12" i="8"/>
  <c r="R12" i="8"/>
  <c r="S10" i="8"/>
  <c r="R10" i="8"/>
  <c r="S9" i="8"/>
  <c r="R9" i="8"/>
  <c r="S8" i="8"/>
  <c r="R8" i="8"/>
  <c r="S7" i="8"/>
  <c r="R7" i="8"/>
  <c r="S6" i="8"/>
  <c r="R6" i="8"/>
  <c r="S5" i="8"/>
  <c r="R5" i="8"/>
  <c r="S4" i="8"/>
  <c r="T22" i="8"/>
  <c r="U16" i="8"/>
  <c r="U17" i="8"/>
  <c r="U18" i="8"/>
  <c r="U19" i="8"/>
  <c r="U20" i="8"/>
  <c r="U21" i="8"/>
  <c r="U22" i="8"/>
  <c r="U23" i="8"/>
  <c r="U24" i="8"/>
  <c r="U25" i="8"/>
  <c r="U26" i="8"/>
  <c r="U27" i="8"/>
  <c r="T16" i="8"/>
  <c r="T17" i="8"/>
  <c r="T18" i="8"/>
  <c r="T19" i="8"/>
  <c r="T20" i="8"/>
  <c r="T21" i="8"/>
  <c r="T23" i="8"/>
  <c r="T24" i="8"/>
  <c r="T25" i="8"/>
  <c r="T26" i="8"/>
  <c r="T27" i="8"/>
  <c r="A8" i="17" l="1"/>
  <c r="B8" i="17"/>
  <c r="C8" i="17"/>
  <c r="D8" i="17"/>
  <c r="E8" i="17"/>
  <c r="E13" i="17" s="1"/>
  <c r="E17" i="17" s="1"/>
  <c r="F8" i="17"/>
  <c r="G8" i="17"/>
  <c r="H8" i="17"/>
  <c r="H13" i="17" s="1"/>
  <c r="H17" i="17" s="1"/>
  <c r="I8" i="17"/>
  <c r="J8" i="17"/>
  <c r="K8" i="17"/>
  <c r="L8" i="17"/>
  <c r="M8" i="17"/>
  <c r="A9" i="17"/>
  <c r="A13" i="17" s="1"/>
  <c r="B9" i="17"/>
  <c r="B13" i="17" s="1"/>
  <c r="B17" i="17" s="1"/>
  <c r="C9" i="17"/>
  <c r="C13" i="17" s="1"/>
  <c r="C17" i="17" s="1"/>
  <c r="D9" i="17"/>
  <c r="D13" i="17" s="1"/>
  <c r="D17" i="17" s="1"/>
  <c r="E9" i="17"/>
  <c r="F9" i="17"/>
  <c r="G9" i="17"/>
  <c r="G13" i="17" s="1"/>
  <c r="G17" i="17" s="1"/>
  <c r="H9" i="17"/>
  <c r="I9" i="17"/>
  <c r="I13" i="17" s="1"/>
  <c r="I17" i="17" s="1"/>
  <c r="J9" i="17"/>
  <c r="K9" i="17"/>
  <c r="L9" i="17"/>
  <c r="M9" i="17"/>
  <c r="B11" i="17"/>
  <c r="B15" i="17" s="1"/>
  <c r="C11" i="17"/>
  <c r="C15" i="17" s="1"/>
  <c r="D11" i="17"/>
  <c r="D15" i="17" s="1"/>
  <c r="E11" i="17"/>
  <c r="E15" i="17" s="1"/>
  <c r="F11" i="17"/>
  <c r="F15" i="17" s="1"/>
  <c r="G11" i="17"/>
  <c r="G15" i="17" s="1"/>
  <c r="H11" i="17"/>
  <c r="I11" i="17"/>
  <c r="J11" i="17"/>
  <c r="J15" i="17" s="1"/>
  <c r="K11" i="17"/>
  <c r="K15" i="17" s="1"/>
  <c r="L11" i="17"/>
  <c r="L15" i="17" s="1"/>
  <c r="M11" i="17"/>
  <c r="B12" i="17"/>
  <c r="C12" i="17"/>
  <c r="D12" i="17"/>
  <c r="E12" i="17"/>
  <c r="F12" i="17"/>
  <c r="G12" i="17"/>
  <c r="H12" i="17"/>
  <c r="I12" i="17"/>
  <c r="I16" i="17" s="1"/>
  <c r="J12" i="17"/>
  <c r="J16" i="17" s="1"/>
  <c r="K12" i="17"/>
  <c r="K16" i="17" s="1"/>
  <c r="L12" i="17"/>
  <c r="L16" i="17" s="1"/>
  <c r="M12" i="17"/>
  <c r="F13" i="17"/>
  <c r="J13" i="17"/>
  <c r="K13" i="17"/>
  <c r="L13" i="17"/>
  <c r="L17" i="17" s="1"/>
  <c r="M13" i="17"/>
  <c r="M17" i="17" s="1"/>
  <c r="AB13" i="17"/>
  <c r="AB14" i="17"/>
  <c r="H15" i="17"/>
  <c r="I15" i="17"/>
  <c r="M15" i="17"/>
  <c r="AB15" i="17"/>
  <c r="B16" i="17"/>
  <c r="C16" i="17"/>
  <c r="D16" i="17"/>
  <c r="E16" i="17"/>
  <c r="F16" i="17"/>
  <c r="G16" i="17"/>
  <c r="H16" i="17"/>
  <c r="M16" i="17"/>
  <c r="AB16" i="17"/>
  <c r="F17" i="17"/>
  <c r="J17" i="17"/>
  <c r="K17" i="17"/>
  <c r="AB17" i="17"/>
  <c r="AB18" i="17"/>
  <c r="AB19" i="17"/>
  <c r="D20" i="17"/>
  <c r="F20" i="17"/>
  <c r="H20" i="17"/>
  <c r="AB20" i="17"/>
  <c r="AB21" i="17"/>
  <c r="AB22" i="17"/>
  <c r="C25" i="17"/>
  <c r="D25" i="17"/>
  <c r="E25" i="17"/>
  <c r="F25" i="17"/>
  <c r="G25" i="17"/>
  <c r="H25" i="17" s="1"/>
  <c r="I25" i="17" s="1"/>
  <c r="A26" i="17"/>
  <c r="B26" i="17"/>
  <c r="C26" i="17"/>
  <c r="D26" i="17"/>
  <c r="E26" i="17"/>
  <c r="F26" i="17"/>
  <c r="F31" i="17" s="1"/>
  <c r="F35" i="17" s="1"/>
  <c r="G26" i="17"/>
  <c r="G31" i="17" s="1"/>
  <c r="G35" i="17" s="1"/>
  <c r="H26" i="17"/>
  <c r="H31" i="17" s="1"/>
  <c r="H35" i="17" s="1"/>
  <c r="I26" i="17"/>
  <c r="I31" i="17" s="1"/>
  <c r="I35" i="17" s="1"/>
  <c r="A27" i="17"/>
  <c r="B27" i="17"/>
  <c r="B31" i="17" s="1"/>
  <c r="B35" i="17" s="1"/>
  <c r="C27" i="17"/>
  <c r="C31" i="17" s="1"/>
  <c r="C35" i="17" s="1"/>
  <c r="D27" i="17"/>
  <c r="D31" i="17" s="1"/>
  <c r="D35" i="17" s="1"/>
  <c r="E27" i="17"/>
  <c r="E31" i="17" s="1"/>
  <c r="E35" i="17" s="1"/>
  <c r="F27" i="17"/>
  <c r="G27" i="17"/>
  <c r="H27" i="17"/>
  <c r="I27" i="17"/>
  <c r="C30" i="17"/>
  <c r="D30" i="17"/>
  <c r="E30" i="17"/>
  <c r="F30" i="17"/>
  <c r="G30" i="17"/>
  <c r="H30" i="17"/>
  <c r="I30" i="17"/>
  <c r="C34" i="17"/>
  <c r="D34" i="17"/>
  <c r="E34" i="17"/>
  <c r="F34" i="17"/>
  <c r="G34" i="17"/>
  <c r="H34" i="17"/>
  <c r="I34" i="17"/>
  <c r="A17" i="17" l="1"/>
  <c r="Y132" i="4" l="1"/>
  <c r="X132" i="4"/>
  <c r="W132" i="4"/>
  <c r="R132" i="4"/>
  <c r="Q132" i="4"/>
  <c r="P132" i="4"/>
  <c r="K132" i="4"/>
  <c r="J132" i="4"/>
  <c r="I132" i="4"/>
  <c r="D132" i="4"/>
  <c r="C132" i="4"/>
  <c r="B132" i="4"/>
  <c r="Y131" i="4"/>
  <c r="X131" i="4"/>
  <c r="W131" i="4"/>
  <c r="R131" i="4"/>
  <c r="Q131" i="4"/>
  <c r="P131" i="4"/>
  <c r="K131" i="4"/>
  <c r="J131" i="4"/>
  <c r="I131" i="4"/>
  <c r="D131" i="4"/>
  <c r="C131" i="4"/>
  <c r="B131" i="4"/>
  <c r="Y130" i="4"/>
  <c r="X130" i="4"/>
  <c r="W130" i="4"/>
  <c r="R130" i="4"/>
  <c r="Q130" i="4"/>
  <c r="P130" i="4"/>
  <c r="K130" i="4"/>
  <c r="J130" i="4"/>
  <c r="I130" i="4"/>
  <c r="D130" i="4"/>
  <c r="C130" i="4"/>
  <c r="B130" i="4"/>
  <c r="Y129" i="4"/>
  <c r="X129" i="4"/>
  <c r="W129" i="4"/>
  <c r="R129" i="4"/>
  <c r="Q129" i="4"/>
  <c r="P129" i="4"/>
  <c r="K129" i="4"/>
  <c r="J129" i="4"/>
  <c r="I129" i="4"/>
  <c r="D129" i="4"/>
  <c r="C129" i="4"/>
  <c r="B129" i="4"/>
  <c r="A129" i="4"/>
  <c r="Y128" i="4"/>
  <c r="X128" i="4"/>
  <c r="W128" i="4"/>
  <c r="R128" i="4"/>
  <c r="Q128" i="4"/>
  <c r="P128" i="4"/>
  <c r="K128" i="4"/>
  <c r="J128" i="4"/>
  <c r="I128" i="4"/>
  <c r="D128" i="4"/>
  <c r="C128" i="4"/>
  <c r="B128" i="4"/>
  <c r="Y127" i="4"/>
  <c r="X127" i="4"/>
  <c r="W127" i="4"/>
  <c r="R127" i="4"/>
  <c r="Q127" i="4"/>
  <c r="P127" i="4"/>
  <c r="K127" i="4"/>
  <c r="J127" i="4"/>
  <c r="I127" i="4"/>
  <c r="D127" i="4"/>
  <c r="C127" i="4"/>
  <c r="B127" i="4"/>
  <c r="Y126" i="4"/>
  <c r="X126" i="4"/>
  <c r="W126" i="4"/>
  <c r="R126" i="4"/>
  <c r="Q126" i="4"/>
  <c r="P126" i="4"/>
  <c r="K126" i="4"/>
  <c r="J126" i="4"/>
  <c r="I126" i="4"/>
  <c r="D126" i="4"/>
  <c r="C126" i="4"/>
  <c r="B126" i="4"/>
  <c r="Y125" i="4"/>
  <c r="X125" i="4"/>
  <c r="W125" i="4"/>
  <c r="R125" i="4"/>
  <c r="Q125" i="4"/>
  <c r="P125" i="4"/>
  <c r="K125" i="4"/>
  <c r="J125" i="4"/>
  <c r="I125" i="4"/>
  <c r="D125" i="4"/>
  <c r="C125" i="4"/>
  <c r="B125" i="4"/>
  <c r="Y124" i="4"/>
  <c r="X124" i="4"/>
  <c r="W124" i="4"/>
  <c r="R124" i="4"/>
  <c r="Q124" i="4"/>
  <c r="P124" i="4"/>
  <c r="K124" i="4"/>
  <c r="J124" i="4"/>
  <c r="I124" i="4"/>
  <c r="D124" i="4"/>
  <c r="C124" i="4"/>
  <c r="B124" i="4"/>
  <c r="A124" i="4"/>
  <c r="Y123" i="4"/>
  <c r="X123" i="4"/>
  <c r="W123" i="4"/>
  <c r="R123" i="4"/>
  <c r="Q123" i="4"/>
  <c r="P123" i="4"/>
  <c r="K123" i="4"/>
  <c r="J123" i="4"/>
  <c r="I123" i="4"/>
  <c r="D123" i="4"/>
  <c r="C123" i="4"/>
  <c r="B123" i="4"/>
  <c r="Y122" i="4"/>
  <c r="X122" i="4"/>
  <c r="W122" i="4"/>
  <c r="R122" i="4"/>
  <c r="Q122" i="4"/>
  <c r="K122" i="4"/>
  <c r="J122" i="4"/>
  <c r="I122" i="4"/>
  <c r="D122" i="4"/>
  <c r="C122" i="4"/>
  <c r="B122" i="4"/>
  <c r="Y121" i="4"/>
  <c r="X121" i="4"/>
  <c r="W121" i="4"/>
  <c r="R121" i="4"/>
  <c r="Q121" i="4"/>
  <c r="K121" i="4"/>
  <c r="J121" i="4"/>
  <c r="I121" i="4"/>
  <c r="D121" i="4"/>
  <c r="C121" i="4"/>
  <c r="B121" i="4"/>
  <c r="Y120" i="4"/>
  <c r="X120" i="4"/>
  <c r="W120" i="4"/>
  <c r="R120" i="4"/>
  <c r="Q120" i="4"/>
  <c r="K120" i="4"/>
  <c r="J120" i="4"/>
  <c r="I120" i="4"/>
  <c r="D120" i="4"/>
  <c r="C120" i="4"/>
  <c r="B120" i="4"/>
  <c r="Y119" i="4"/>
  <c r="X119" i="4"/>
  <c r="W119" i="4"/>
  <c r="R119" i="4"/>
  <c r="Q119" i="4"/>
  <c r="K119" i="4"/>
  <c r="J119" i="4"/>
  <c r="I119" i="4"/>
  <c r="D119" i="4"/>
  <c r="C119" i="4"/>
  <c r="B119" i="4"/>
  <c r="Y118" i="4"/>
  <c r="X118" i="4"/>
  <c r="W118" i="4"/>
  <c r="R118" i="4"/>
  <c r="Q118" i="4"/>
  <c r="K118" i="4"/>
  <c r="J118" i="4"/>
  <c r="I118" i="4"/>
  <c r="D118" i="4"/>
  <c r="C118" i="4"/>
  <c r="B118" i="4"/>
  <c r="Y117" i="4"/>
  <c r="X117" i="4"/>
  <c r="W117" i="4"/>
  <c r="R117" i="4"/>
  <c r="Q117" i="4"/>
  <c r="K117" i="4"/>
  <c r="J117" i="4"/>
  <c r="I117" i="4"/>
  <c r="D117" i="4"/>
  <c r="C117" i="4"/>
  <c r="B117" i="4"/>
  <c r="A117" i="4"/>
  <c r="Y116" i="4"/>
  <c r="X116" i="4"/>
  <c r="W116" i="4"/>
  <c r="R116" i="4"/>
  <c r="Q116" i="4"/>
  <c r="K116" i="4"/>
  <c r="J116" i="4"/>
  <c r="I116" i="4"/>
  <c r="D116" i="4"/>
  <c r="C116" i="4"/>
  <c r="B116" i="4"/>
  <c r="Y115" i="4"/>
  <c r="X115" i="4"/>
  <c r="W115" i="4"/>
  <c r="R115" i="4"/>
  <c r="Q115" i="4"/>
  <c r="P115" i="4"/>
  <c r="K115" i="4"/>
  <c r="J115" i="4"/>
  <c r="I115" i="4"/>
  <c r="D115" i="4"/>
  <c r="C115" i="4"/>
  <c r="B115" i="4"/>
  <c r="Y114" i="4"/>
  <c r="X114" i="4"/>
  <c r="W114" i="4"/>
  <c r="R114" i="4"/>
  <c r="Q114" i="4"/>
  <c r="P114" i="4"/>
  <c r="K114" i="4"/>
  <c r="J114" i="4"/>
  <c r="I114" i="4"/>
  <c r="D114" i="4"/>
  <c r="C114" i="4"/>
  <c r="B114" i="4"/>
  <c r="Y113" i="4"/>
  <c r="X113" i="4"/>
  <c r="W113" i="4"/>
  <c r="R113" i="4"/>
  <c r="Q113" i="4"/>
  <c r="P113" i="4"/>
  <c r="K113" i="4"/>
  <c r="J113" i="4"/>
  <c r="I113" i="4"/>
  <c r="D113" i="4"/>
  <c r="C113" i="4"/>
  <c r="B113" i="4"/>
  <c r="Y112" i="4"/>
  <c r="X112" i="4"/>
  <c r="W112" i="4"/>
  <c r="R112" i="4"/>
  <c r="Q112" i="4"/>
  <c r="P112" i="4"/>
  <c r="K112" i="4"/>
  <c r="J112" i="4"/>
  <c r="I112" i="4"/>
  <c r="D112" i="4"/>
  <c r="C112" i="4"/>
  <c r="B112" i="4"/>
  <c r="Y111" i="4"/>
  <c r="X111" i="4"/>
  <c r="W111" i="4"/>
  <c r="R111" i="4"/>
  <c r="Q111" i="4"/>
  <c r="P111" i="4"/>
  <c r="K111" i="4"/>
  <c r="J111" i="4"/>
  <c r="I111" i="4"/>
  <c r="D111" i="4"/>
  <c r="C111" i="4"/>
  <c r="B111" i="4"/>
  <c r="Y110" i="4"/>
  <c r="X110" i="4"/>
  <c r="W110" i="4"/>
  <c r="R110" i="4"/>
  <c r="Q110" i="4"/>
  <c r="P110" i="4"/>
  <c r="K110" i="4"/>
  <c r="J110" i="4"/>
  <c r="I110" i="4"/>
  <c r="D110" i="4"/>
  <c r="C110" i="4"/>
  <c r="B110" i="4"/>
  <c r="A110" i="4"/>
  <c r="Y109" i="4"/>
  <c r="X109" i="4"/>
  <c r="W109" i="4"/>
  <c r="R109" i="4"/>
  <c r="Q109" i="4"/>
  <c r="P109" i="4"/>
  <c r="K109" i="4"/>
  <c r="J109" i="4"/>
  <c r="I109" i="4"/>
  <c r="D109" i="4"/>
  <c r="C109" i="4"/>
  <c r="B109" i="4"/>
  <c r="Y108" i="4"/>
  <c r="X108" i="4"/>
  <c r="W108" i="4"/>
  <c r="R108" i="4"/>
  <c r="Q108" i="4"/>
  <c r="P108" i="4"/>
  <c r="K108" i="4"/>
  <c r="J108" i="4"/>
  <c r="I108" i="4"/>
  <c r="D108" i="4"/>
  <c r="C108" i="4"/>
  <c r="B108" i="4"/>
  <c r="Y107" i="4"/>
  <c r="X107" i="4"/>
  <c r="W107" i="4"/>
  <c r="R107" i="4"/>
  <c r="Q107" i="4"/>
  <c r="P107" i="4"/>
  <c r="K107" i="4"/>
  <c r="J107" i="4"/>
  <c r="I107" i="4"/>
  <c r="D107" i="4"/>
  <c r="C107" i="4"/>
  <c r="B107" i="4"/>
  <c r="Y106" i="4"/>
  <c r="X106" i="4"/>
  <c r="W106" i="4"/>
  <c r="R106" i="4"/>
  <c r="Q106" i="4"/>
  <c r="P106" i="4"/>
  <c r="K106" i="4"/>
  <c r="J106" i="4"/>
  <c r="I106" i="4"/>
  <c r="D106" i="4"/>
  <c r="C106" i="4"/>
  <c r="B106" i="4"/>
  <c r="Y105" i="4"/>
  <c r="X105" i="4"/>
  <c r="W105" i="4"/>
  <c r="R105" i="4"/>
  <c r="Q105" i="4"/>
  <c r="P105" i="4"/>
  <c r="K105" i="4"/>
  <c r="J105" i="4"/>
  <c r="I105" i="4"/>
  <c r="D105" i="4"/>
  <c r="C105" i="4"/>
  <c r="B105" i="4"/>
  <c r="Y104" i="4"/>
  <c r="X104" i="4"/>
  <c r="W104" i="4"/>
  <c r="R104" i="4"/>
  <c r="Q104" i="4"/>
  <c r="P104" i="4"/>
  <c r="K104" i="4"/>
  <c r="J104" i="4"/>
  <c r="I104" i="4"/>
  <c r="D104" i="4"/>
  <c r="C104" i="4"/>
  <c r="B104" i="4"/>
  <c r="Y103" i="4"/>
  <c r="X103" i="4"/>
  <c r="W103" i="4"/>
  <c r="R103" i="4"/>
  <c r="Q103" i="4"/>
  <c r="P103" i="4"/>
  <c r="K103" i="4"/>
  <c r="J103" i="4"/>
  <c r="I103" i="4"/>
  <c r="D103" i="4"/>
  <c r="C103" i="4"/>
  <c r="B103" i="4"/>
  <c r="A103" i="4"/>
  <c r="Y102" i="4"/>
  <c r="X102" i="4"/>
  <c r="W102" i="4"/>
  <c r="R102" i="4"/>
  <c r="Q102" i="4"/>
  <c r="P102" i="4"/>
  <c r="K102" i="4"/>
  <c r="J102" i="4"/>
  <c r="I102" i="4"/>
  <c r="D102" i="4"/>
  <c r="C102" i="4"/>
  <c r="B102" i="4"/>
  <c r="Y101" i="4"/>
  <c r="X101" i="4"/>
  <c r="W101" i="4"/>
  <c r="R101" i="4"/>
  <c r="K101" i="4"/>
  <c r="J101" i="4"/>
  <c r="I101" i="4"/>
  <c r="D101" i="4"/>
  <c r="C101" i="4"/>
  <c r="B101" i="4"/>
  <c r="Y100" i="4"/>
  <c r="X100" i="4"/>
  <c r="W100" i="4"/>
  <c r="R100" i="4"/>
  <c r="K100" i="4"/>
  <c r="J100" i="4"/>
  <c r="I100" i="4"/>
  <c r="D100" i="4"/>
  <c r="C100" i="4"/>
  <c r="B100" i="4"/>
  <c r="Y99" i="4"/>
  <c r="X99" i="4"/>
  <c r="W99" i="4"/>
  <c r="R99" i="4"/>
  <c r="K99" i="4"/>
  <c r="J99" i="4"/>
  <c r="I99" i="4"/>
  <c r="D99" i="4"/>
  <c r="C99" i="4"/>
  <c r="B99" i="4"/>
  <c r="Y98" i="4"/>
  <c r="X98" i="4"/>
  <c r="W98" i="4"/>
  <c r="R98" i="4"/>
  <c r="K98" i="4"/>
  <c r="J98" i="4"/>
  <c r="I98" i="4"/>
  <c r="D98" i="4"/>
  <c r="C98" i="4"/>
  <c r="B98" i="4"/>
  <c r="Y97" i="4"/>
  <c r="X97" i="4"/>
  <c r="W97" i="4"/>
  <c r="R97" i="4"/>
  <c r="K97" i="4"/>
  <c r="J97" i="4"/>
  <c r="I97" i="4"/>
  <c r="D97" i="4"/>
  <c r="C97" i="4"/>
  <c r="B97" i="4"/>
  <c r="Y96" i="4"/>
  <c r="X96" i="4"/>
  <c r="W96" i="4"/>
  <c r="R96" i="4"/>
  <c r="K96" i="4"/>
  <c r="J96" i="4"/>
  <c r="I96" i="4"/>
  <c r="D96" i="4"/>
  <c r="C96" i="4"/>
  <c r="B96" i="4"/>
  <c r="Y95" i="4"/>
  <c r="X95" i="4"/>
  <c r="W95" i="4"/>
  <c r="R95" i="4"/>
  <c r="K95" i="4"/>
  <c r="J95" i="4"/>
  <c r="I95" i="4"/>
  <c r="D95" i="4"/>
  <c r="C95" i="4"/>
  <c r="B95" i="4"/>
  <c r="Y94" i="4"/>
  <c r="X94" i="4"/>
  <c r="W94" i="4"/>
  <c r="R94" i="4"/>
  <c r="K94" i="4"/>
  <c r="J94" i="4"/>
  <c r="I94" i="4"/>
  <c r="D94" i="4"/>
  <c r="C94" i="4"/>
  <c r="B94" i="4"/>
  <c r="A94" i="4"/>
  <c r="Y93" i="4"/>
  <c r="X93" i="4"/>
  <c r="W93" i="4"/>
  <c r="R93" i="4"/>
  <c r="Q93" i="4"/>
  <c r="P93" i="4"/>
  <c r="K93" i="4"/>
  <c r="J93" i="4"/>
  <c r="I93" i="4"/>
  <c r="D93" i="4"/>
  <c r="C93" i="4"/>
  <c r="B93" i="4"/>
  <c r="Y92" i="4"/>
  <c r="X92" i="4"/>
  <c r="W92" i="4"/>
  <c r="R92" i="4"/>
  <c r="Q92" i="4"/>
  <c r="P92" i="4"/>
  <c r="K92" i="4"/>
  <c r="J92" i="4"/>
  <c r="I92" i="4"/>
  <c r="D92" i="4"/>
  <c r="C92" i="4"/>
  <c r="B92" i="4"/>
  <c r="Y91" i="4"/>
  <c r="X91" i="4"/>
  <c r="W91" i="4"/>
  <c r="R91" i="4"/>
  <c r="Q91" i="4"/>
  <c r="P91" i="4"/>
  <c r="K91" i="4"/>
  <c r="J91" i="4"/>
  <c r="I91" i="4"/>
  <c r="D91" i="4"/>
  <c r="C91" i="4"/>
  <c r="B91" i="4"/>
  <c r="Y90" i="4"/>
  <c r="X90" i="4"/>
  <c r="W90" i="4"/>
  <c r="R90" i="4"/>
  <c r="Q90" i="4"/>
  <c r="P90" i="4"/>
  <c r="K90" i="4"/>
  <c r="J90" i="4"/>
  <c r="I90" i="4"/>
  <c r="D90" i="4"/>
  <c r="C90" i="4"/>
  <c r="B90" i="4"/>
  <c r="A90" i="4"/>
  <c r="Y89" i="4"/>
  <c r="X89" i="4"/>
  <c r="W89" i="4"/>
  <c r="R89" i="4"/>
  <c r="Q89" i="4"/>
  <c r="P89" i="4"/>
  <c r="K89" i="4"/>
  <c r="J89" i="4"/>
  <c r="I89" i="4"/>
  <c r="D89" i="4"/>
  <c r="C89" i="4"/>
  <c r="B89" i="4"/>
  <c r="Y88" i="4"/>
  <c r="X88" i="4"/>
  <c r="W88" i="4"/>
  <c r="R88" i="4"/>
  <c r="Q88" i="4"/>
  <c r="P88" i="4"/>
  <c r="K88" i="4"/>
  <c r="J88" i="4"/>
  <c r="I88" i="4"/>
  <c r="D88" i="4"/>
  <c r="C88" i="4"/>
  <c r="B88" i="4"/>
  <c r="Y87" i="4"/>
  <c r="X87" i="4"/>
  <c r="W87" i="4"/>
  <c r="R87" i="4"/>
  <c r="Q87" i="4"/>
  <c r="P87" i="4"/>
  <c r="K87" i="4"/>
  <c r="J87" i="4"/>
  <c r="I87" i="4"/>
  <c r="D87" i="4"/>
  <c r="C87" i="4"/>
  <c r="B87" i="4"/>
  <c r="A87" i="4"/>
  <c r="Y86" i="4"/>
  <c r="X86" i="4"/>
  <c r="W86" i="4"/>
  <c r="R86" i="4"/>
  <c r="Q86" i="4"/>
  <c r="P86" i="4"/>
  <c r="K86" i="4"/>
  <c r="J86" i="4"/>
  <c r="I86" i="4"/>
  <c r="D86" i="4"/>
  <c r="C86" i="4"/>
  <c r="B86" i="4"/>
  <c r="Y85" i="4"/>
  <c r="X85" i="4"/>
  <c r="W85" i="4"/>
  <c r="R85" i="4"/>
  <c r="Q85" i="4"/>
  <c r="P85" i="4"/>
  <c r="K85" i="4"/>
  <c r="J85" i="4"/>
  <c r="I85" i="4"/>
  <c r="D85" i="4"/>
  <c r="C85" i="4"/>
  <c r="B85" i="4"/>
  <c r="X84" i="4"/>
  <c r="W84" i="4"/>
  <c r="R84" i="4"/>
  <c r="Q84" i="4"/>
  <c r="P84" i="4"/>
  <c r="K84" i="4"/>
  <c r="J84" i="4"/>
  <c r="I84" i="4"/>
  <c r="D84" i="4"/>
  <c r="C84" i="4"/>
  <c r="B84" i="4"/>
  <c r="Y83" i="4"/>
  <c r="X83" i="4"/>
  <c r="W83" i="4"/>
  <c r="R83" i="4"/>
  <c r="Q83" i="4"/>
  <c r="P83" i="4"/>
  <c r="K83" i="4"/>
  <c r="J83" i="4"/>
  <c r="I83" i="4"/>
  <c r="D83" i="4"/>
  <c r="C83" i="4"/>
  <c r="B83" i="4"/>
  <c r="X82" i="4"/>
  <c r="W82" i="4"/>
  <c r="R82" i="4"/>
  <c r="Q82" i="4"/>
  <c r="P82" i="4"/>
  <c r="K82" i="4"/>
  <c r="J82" i="4"/>
  <c r="I82" i="4"/>
  <c r="D82" i="4"/>
  <c r="C82" i="4"/>
  <c r="B82" i="4"/>
  <c r="A82" i="4"/>
  <c r="Y80" i="4"/>
  <c r="Y79" i="4"/>
  <c r="Y78" i="4"/>
  <c r="Y77" i="4"/>
  <c r="R77" i="4"/>
  <c r="K77" i="4"/>
  <c r="D77" i="4"/>
  <c r="Y76" i="4"/>
  <c r="R76" i="4"/>
  <c r="K76" i="4"/>
  <c r="D76" i="4"/>
  <c r="Y75" i="4"/>
  <c r="R75" i="4"/>
  <c r="K75" i="4"/>
  <c r="D75" i="4"/>
  <c r="Y74" i="4"/>
  <c r="R74" i="4"/>
  <c r="K74" i="4"/>
  <c r="D74" i="4"/>
  <c r="Y73" i="4"/>
  <c r="R73" i="4"/>
  <c r="K73" i="4"/>
  <c r="D73" i="4"/>
  <c r="Y72" i="4"/>
  <c r="R72" i="4"/>
  <c r="K72" i="4"/>
  <c r="D72" i="4"/>
  <c r="Y71" i="4"/>
  <c r="X71" i="4"/>
  <c r="W71" i="4"/>
  <c r="R71" i="4"/>
  <c r="Q71" i="4"/>
  <c r="P71" i="4"/>
  <c r="K71" i="4"/>
  <c r="J71" i="4"/>
  <c r="I71" i="4"/>
  <c r="D71" i="4"/>
  <c r="C71" i="4"/>
  <c r="B71" i="4"/>
  <c r="Y70" i="4"/>
  <c r="X70" i="4"/>
  <c r="W70" i="4"/>
  <c r="R70" i="4"/>
  <c r="Q70" i="4"/>
  <c r="P70" i="4"/>
  <c r="K70" i="4"/>
  <c r="J70" i="4"/>
  <c r="I70" i="4"/>
  <c r="D70" i="4"/>
  <c r="C70" i="4"/>
  <c r="B70" i="4"/>
  <c r="Y69" i="4"/>
  <c r="X69" i="4"/>
  <c r="W69" i="4"/>
  <c r="R69" i="4"/>
  <c r="Q69" i="4"/>
  <c r="P69" i="4"/>
  <c r="K69" i="4"/>
  <c r="J69" i="4"/>
  <c r="I69" i="4"/>
  <c r="D69" i="4"/>
  <c r="C69" i="4"/>
  <c r="B69" i="4"/>
  <c r="Y68" i="4"/>
  <c r="X68" i="4"/>
  <c r="W68" i="4"/>
  <c r="R68" i="4"/>
  <c r="Q68" i="4"/>
  <c r="P68" i="4"/>
  <c r="K68" i="4"/>
  <c r="J68" i="4"/>
  <c r="I68" i="4"/>
  <c r="D68" i="4"/>
  <c r="C68" i="4"/>
  <c r="B68" i="4"/>
  <c r="A68" i="4"/>
  <c r="M40" i="6"/>
  <c r="N40" i="6"/>
  <c r="O40" i="6"/>
  <c r="P40" i="6"/>
  <c r="Q40" i="6"/>
  <c r="R40" i="6"/>
  <c r="S40" i="6"/>
  <c r="M41" i="6"/>
  <c r="N41" i="6"/>
  <c r="O41" i="6"/>
  <c r="P41" i="6"/>
  <c r="Q41" i="6"/>
  <c r="R41" i="6"/>
  <c r="S41" i="6"/>
  <c r="M42" i="6"/>
  <c r="N42" i="6"/>
  <c r="O42" i="6"/>
  <c r="P42" i="6"/>
  <c r="Q42" i="6"/>
  <c r="R42" i="6"/>
  <c r="S42" i="6"/>
  <c r="M43" i="6"/>
  <c r="N43" i="6"/>
  <c r="O43" i="6"/>
  <c r="P43" i="6"/>
  <c r="Q43" i="6"/>
  <c r="R43" i="6"/>
  <c r="S43" i="6"/>
  <c r="M44" i="6"/>
  <c r="N44" i="6"/>
  <c r="O44" i="6"/>
  <c r="P44" i="6"/>
  <c r="Q44" i="6"/>
  <c r="R44" i="6"/>
  <c r="S44" i="6"/>
  <c r="M45" i="6"/>
  <c r="N45" i="6"/>
  <c r="O45" i="6"/>
  <c r="P45" i="6"/>
  <c r="Q45" i="6"/>
  <c r="R45" i="6"/>
  <c r="S45" i="6"/>
  <c r="M46" i="6"/>
  <c r="N46" i="6"/>
  <c r="O46" i="6"/>
  <c r="P46" i="6"/>
  <c r="Q46" i="6"/>
  <c r="R46" i="6"/>
  <c r="S46" i="6"/>
  <c r="M47" i="6"/>
  <c r="N47" i="6"/>
  <c r="O47" i="6"/>
  <c r="P47" i="6"/>
  <c r="Q47" i="6"/>
  <c r="R47" i="6"/>
  <c r="S47" i="6"/>
  <c r="M48" i="6"/>
  <c r="N48" i="6"/>
  <c r="O48" i="6"/>
  <c r="P48" i="6"/>
  <c r="Q48" i="6"/>
  <c r="R48" i="6"/>
  <c r="S48" i="6"/>
  <c r="M49" i="6"/>
  <c r="N49" i="6"/>
  <c r="O49" i="6"/>
  <c r="P49" i="6"/>
  <c r="Q49" i="6"/>
  <c r="R49" i="6"/>
  <c r="S49" i="6"/>
  <c r="M50" i="6"/>
  <c r="N50" i="6"/>
  <c r="O50" i="6"/>
  <c r="P50" i="6"/>
  <c r="Q50" i="6"/>
  <c r="R50" i="6"/>
  <c r="S50" i="6"/>
  <c r="M51" i="6"/>
  <c r="N51" i="6"/>
  <c r="O51" i="6"/>
  <c r="P51" i="6"/>
  <c r="Q51" i="6"/>
  <c r="R51" i="6"/>
  <c r="S51" i="6"/>
  <c r="M52" i="6"/>
  <c r="N52" i="6"/>
  <c r="O52" i="6"/>
  <c r="P52" i="6"/>
  <c r="Q52" i="6"/>
  <c r="R52" i="6"/>
  <c r="S52" i="6"/>
  <c r="M53" i="6"/>
  <c r="N53" i="6"/>
  <c r="O53" i="6"/>
  <c r="P53" i="6"/>
  <c r="Q53" i="6"/>
  <c r="R53" i="6"/>
  <c r="S53" i="6"/>
  <c r="M54" i="6"/>
  <c r="N54" i="6"/>
  <c r="O54" i="6"/>
  <c r="P54" i="6"/>
  <c r="Q54" i="6"/>
  <c r="R54" i="6"/>
  <c r="S54" i="6"/>
  <c r="M55" i="6"/>
  <c r="N55" i="6"/>
  <c r="O55" i="6"/>
  <c r="P55" i="6"/>
  <c r="Q55" i="6"/>
  <c r="R55" i="6"/>
  <c r="S55" i="6"/>
  <c r="M56" i="6"/>
  <c r="N56" i="6"/>
  <c r="O56" i="6"/>
  <c r="P56" i="6"/>
  <c r="Q56" i="6"/>
  <c r="R56" i="6"/>
  <c r="S56" i="6"/>
  <c r="M57" i="6"/>
  <c r="N57" i="6"/>
  <c r="O57" i="6"/>
  <c r="P57" i="6"/>
  <c r="Q57" i="6"/>
  <c r="R57" i="6"/>
  <c r="S57" i="6"/>
  <c r="M58" i="6"/>
  <c r="N58" i="6"/>
  <c r="O58" i="6"/>
  <c r="P58" i="6"/>
  <c r="Q58" i="6"/>
  <c r="R58" i="6"/>
  <c r="S58" i="6"/>
  <c r="M59" i="6"/>
  <c r="N59" i="6"/>
  <c r="O59" i="6"/>
  <c r="P59" i="6"/>
  <c r="Q59" i="6"/>
  <c r="R59" i="6"/>
  <c r="S59" i="6"/>
  <c r="M60" i="6"/>
  <c r="N60" i="6"/>
  <c r="O60" i="6"/>
  <c r="P60" i="6"/>
  <c r="Q60" i="6"/>
  <c r="R60" i="6"/>
  <c r="S60" i="6"/>
  <c r="M61" i="6"/>
  <c r="N61" i="6"/>
  <c r="O61" i="6"/>
  <c r="P61" i="6"/>
  <c r="Q61" i="6"/>
  <c r="R61" i="6"/>
  <c r="S61" i="6"/>
  <c r="M62" i="6"/>
  <c r="N62" i="6"/>
  <c r="O62" i="6"/>
  <c r="P62" i="6"/>
  <c r="Q62" i="6"/>
  <c r="R62" i="6"/>
  <c r="S62" i="6"/>
  <c r="M63" i="6"/>
  <c r="N63" i="6"/>
  <c r="O63" i="6"/>
  <c r="P63" i="6"/>
  <c r="Q63" i="6"/>
  <c r="R63" i="6"/>
  <c r="S63" i="6"/>
  <c r="M64" i="6"/>
  <c r="N64" i="6"/>
  <c r="O64" i="6"/>
  <c r="P64" i="6"/>
  <c r="Q64" i="6"/>
  <c r="R64" i="6"/>
  <c r="S64" i="6"/>
  <c r="M65" i="6"/>
  <c r="N65" i="6"/>
  <c r="O65" i="6"/>
  <c r="P65" i="6"/>
  <c r="Q65" i="6"/>
  <c r="R65" i="6"/>
  <c r="S65" i="6"/>
  <c r="M66" i="6"/>
  <c r="N66" i="6"/>
  <c r="O66" i="6"/>
  <c r="P66" i="6"/>
  <c r="Q66" i="6"/>
  <c r="R66" i="6"/>
  <c r="S66" i="6"/>
  <c r="M67" i="6"/>
  <c r="N67" i="6"/>
  <c r="O67" i="6"/>
  <c r="P67" i="6"/>
  <c r="Q67" i="6"/>
  <c r="R67" i="6"/>
  <c r="S67" i="6"/>
  <c r="M68" i="6"/>
  <c r="N68" i="6"/>
  <c r="O68" i="6"/>
  <c r="P68" i="6"/>
  <c r="Q68" i="6"/>
  <c r="R68" i="6"/>
  <c r="S68" i="6"/>
  <c r="M69" i="6"/>
  <c r="N69" i="6"/>
  <c r="O69" i="6"/>
  <c r="P69" i="6"/>
  <c r="Q69" i="6"/>
  <c r="R69" i="6"/>
  <c r="S69" i="6"/>
  <c r="M70" i="6"/>
  <c r="N70" i="6"/>
  <c r="O70" i="6"/>
  <c r="P70" i="6"/>
  <c r="Q70" i="6"/>
  <c r="R70" i="6"/>
  <c r="S70" i="6"/>
  <c r="S39" i="6"/>
  <c r="R39" i="6"/>
  <c r="Q39" i="6"/>
  <c r="P39" i="6"/>
  <c r="O39" i="6"/>
  <c r="N39" i="6"/>
  <c r="M39" i="6"/>
  <c r="C67" i="6"/>
  <c r="C68" i="6"/>
  <c r="C69" i="6"/>
  <c r="C70" i="6"/>
  <c r="D68" i="6"/>
  <c r="E68" i="6"/>
  <c r="F68" i="6"/>
  <c r="G68" i="6"/>
  <c r="H68" i="6"/>
  <c r="I68" i="6"/>
  <c r="D69" i="6"/>
  <c r="E69" i="6"/>
  <c r="F69" i="6"/>
  <c r="G69" i="6"/>
  <c r="H69" i="6"/>
  <c r="I69" i="6"/>
  <c r="D70" i="6"/>
  <c r="E70" i="6"/>
  <c r="F70" i="6"/>
  <c r="G70" i="6"/>
  <c r="H70" i="6"/>
  <c r="I70" i="6"/>
  <c r="C40" i="6"/>
  <c r="D40" i="6"/>
  <c r="E40" i="6"/>
  <c r="F40" i="6"/>
  <c r="G40" i="6"/>
  <c r="H40" i="6"/>
  <c r="I40" i="6"/>
  <c r="C41" i="6"/>
  <c r="D41" i="6"/>
  <c r="E41" i="6"/>
  <c r="F41" i="6"/>
  <c r="G41" i="6"/>
  <c r="H41" i="6"/>
  <c r="I41" i="6"/>
  <c r="C42" i="6"/>
  <c r="D42" i="6"/>
  <c r="E42" i="6"/>
  <c r="F42" i="6"/>
  <c r="G42" i="6"/>
  <c r="H42" i="6"/>
  <c r="I42" i="6"/>
  <c r="C43" i="6"/>
  <c r="D43" i="6"/>
  <c r="E43" i="6"/>
  <c r="F43" i="6"/>
  <c r="G43" i="6"/>
  <c r="H43" i="6"/>
  <c r="I43" i="6"/>
  <c r="C44" i="6"/>
  <c r="D44" i="6"/>
  <c r="E44" i="6"/>
  <c r="F44" i="6"/>
  <c r="G44" i="6"/>
  <c r="H44" i="6"/>
  <c r="I44" i="6"/>
  <c r="C45" i="6"/>
  <c r="D45" i="6"/>
  <c r="E45" i="6"/>
  <c r="F45" i="6"/>
  <c r="G45" i="6"/>
  <c r="H45" i="6"/>
  <c r="I45" i="6"/>
  <c r="C46" i="6"/>
  <c r="D46" i="6"/>
  <c r="E46" i="6"/>
  <c r="F46" i="6"/>
  <c r="G46" i="6"/>
  <c r="H46" i="6"/>
  <c r="I46" i="6"/>
  <c r="C47" i="6"/>
  <c r="D47" i="6"/>
  <c r="E47" i="6"/>
  <c r="F47" i="6"/>
  <c r="G47" i="6"/>
  <c r="H47" i="6"/>
  <c r="I47" i="6"/>
  <c r="C48" i="6"/>
  <c r="D48" i="6"/>
  <c r="E48" i="6"/>
  <c r="F48" i="6"/>
  <c r="G48" i="6"/>
  <c r="H48" i="6"/>
  <c r="I48" i="6"/>
  <c r="C49" i="6"/>
  <c r="D49" i="6"/>
  <c r="E49" i="6"/>
  <c r="F49" i="6"/>
  <c r="G49" i="6"/>
  <c r="H49" i="6"/>
  <c r="I49" i="6"/>
  <c r="C50" i="6"/>
  <c r="D50" i="6"/>
  <c r="E50" i="6"/>
  <c r="F50" i="6"/>
  <c r="G50" i="6"/>
  <c r="H50" i="6"/>
  <c r="I50" i="6"/>
  <c r="C51" i="6"/>
  <c r="D51" i="6"/>
  <c r="E51" i="6"/>
  <c r="F51" i="6"/>
  <c r="G51" i="6"/>
  <c r="H51" i="6"/>
  <c r="I51" i="6"/>
  <c r="C52" i="6"/>
  <c r="D52" i="6"/>
  <c r="E52" i="6"/>
  <c r="F52" i="6"/>
  <c r="G52" i="6"/>
  <c r="H52" i="6"/>
  <c r="I52" i="6"/>
  <c r="C53" i="6"/>
  <c r="D53" i="6"/>
  <c r="E53" i="6"/>
  <c r="F53" i="6"/>
  <c r="G53" i="6"/>
  <c r="H53" i="6"/>
  <c r="I53" i="6"/>
  <c r="C54" i="6"/>
  <c r="D54" i="6"/>
  <c r="E54" i="6"/>
  <c r="F54" i="6"/>
  <c r="G54" i="6"/>
  <c r="H54" i="6"/>
  <c r="I54" i="6"/>
  <c r="C55" i="6"/>
  <c r="D55" i="6"/>
  <c r="E55" i="6"/>
  <c r="F55" i="6"/>
  <c r="G55" i="6"/>
  <c r="H55" i="6"/>
  <c r="I55" i="6"/>
  <c r="C56" i="6"/>
  <c r="D56" i="6"/>
  <c r="E56" i="6"/>
  <c r="F56" i="6"/>
  <c r="G56" i="6"/>
  <c r="H56" i="6"/>
  <c r="I56" i="6"/>
  <c r="C57" i="6"/>
  <c r="D57" i="6"/>
  <c r="E57" i="6"/>
  <c r="F57" i="6"/>
  <c r="G57" i="6"/>
  <c r="H57" i="6"/>
  <c r="I57" i="6"/>
  <c r="C58" i="6"/>
  <c r="D58" i="6"/>
  <c r="E58" i="6"/>
  <c r="F58" i="6"/>
  <c r="G58" i="6"/>
  <c r="H58" i="6"/>
  <c r="I58" i="6"/>
  <c r="C59" i="6"/>
  <c r="D59" i="6"/>
  <c r="E59" i="6"/>
  <c r="F59" i="6"/>
  <c r="G59" i="6"/>
  <c r="H59" i="6"/>
  <c r="I59" i="6"/>
  <c r="C60" i="6"/>
  <c r="D60" i="6"/>
  <c r="E60" i="6"/>
  <c r="F60" i="6"/>
  <c r="G60" i="6"/>
  <c r="H60" i="6"/>
  <c r="I60" i="6"/>
  <c r="C61" i="6"/>
  <c r="D61" i="6"/>
  <c r="E61" i="6"/>
  <c r="F61" i="6"/>
  <c r="G61" i="6"/>
  <c r="H61" i="6"/>
  <c r="I61" i="6"/>
  <c r="C62" i="6"/>
  <c r="D62" i="6"/>
  <c r="E62" i="6"/>
  <c r="F62" i="6"/>
  <c r="G62" i="6"/>
  <c r="H62" i="6"/>
  <c r="I62" i="6"/>
  <c r="C63" i="6"/>
  <c r="D63" i="6"/>
  <c r="E63" i="6"/>
  <c r="F63" i="6"/>
  <c r="G63" i="6"/>
  <c r="H63" i="6"/>
  <c r="I63" i="6"/>
  <c r="C64" i="6"/>
  <c r="D64" i="6"/>
  <c r="E64" i="6"/>
  <c r="F64" i="6"/>
  <c r="G64" i="6"/>
  <c r="H64" i="6"/>
  <c r="I64" i="6"/>
  <c r="C65" i="6"/>
  <c r="D65" i="6"/>
  <c r="E65" i="6"/>
  <c r="F65" i="6"/>
  <c r="G65" i="6"/>
  <c r="H65" i="6"/>
  <c r="I65" i="6"/>
  <c r="C66" i="6"/>
  <c r="D66" i="6"/>
  <c r="E66" i="6"/>
  <c r="F66" i="6"/>
  <c r="G66" i="6"/>
  <c r="H66" i="6"/>
  <c r="I66" i="6"/>
  <c r="D67" i="6"/>
  <c r="E67" i="6"/>
  <c r="F67" i="6"/>
  <c r="G67" i="6"/>
  <c r="H67" i="6"/>
  <c r="I67" i="6"/>
  <c r="I39" i="6"/>
  <c r="H39" i="6"/>
  <c r="G39" i="6"/>
  <c r="F39" i="6"/>
  <c r="E39" i="6"/>
  <c r="D39" i="6"/>
  <c r="C39" i="6"/>
  <c r="AL55" i="5"/>
  <c r="AK55" i="5"/>
  <c r="AL54" i="5"/>
  <c r="AK54" i="5"/>
  <c r="AL53" i="5"/>
  <c r="AK53" i="5"/>
  <c r="AL52" i="5"/>
  <c r="AK52" i="5"/>
  <c r="AL50" i="5"/>
  <c r="AK50" i="5"/>
  <c r="AL49" i="5"/>
  <c r="AK49" i="5"/>
  <c r="AK48" i="5"/>
  <c r="AL47" i="5"/>
  <c r="AK47" i="5"/>
  <c r="AL46" i="5"/>
  <c r="AK46" i="5"/>
  <c r="AK45" i="5"/>
  <c r="AK44" i="5"/>
  <c r="AK43" i="5"/>
  <c r="AK42" i="5"/>
  <c r="AM40" i="5"/>
  <c r="AM39" i="5"/>
  <c r="AM38" i="5"/>
  <c r="AM37" i="5"/>
  <c r="AM36" i="5"/>
  <c r="AM35" i="5"/>
  <c r="AM34" i="5"/>
  <c r="AM33" i="5"/>
  <c r="AE59" i="5"/>
  <c r="AE58" i="5"/>
  <c r="AE57" i="5"/>
  <c r="AE56" i="5"/>
  <c r="AE55" i="5"/>
  <c r="AD55" i="5"/>
  <c r="AE54" i="5"/>
  <c r="AD54" i="5"/>
  <c r="AE53" i="5"/>
  <c r="AD53" i="5"/>
  <c r="AE52" i="5"/>
  <c r="AD52" i="5"/>
  <c r="AE50" i="5"/>
  <c r="AD50" i="5"/>
  <c r="AE49" i="5"/>
  <c r="AD49" i="5"/>
  <c r="AD48" i="5"/>
  <c r="AE47" i="5"/>
  <c r="AD47" i="5"/>
  <c r="AE46" i="5"/>
  <c r="AD46" i="5"/>
  <c r="AD45" i="5"/>
  <c r="AD44" i="5"/>
  <c r="AD43" i="5"/>
  <c r="AD42" i="5"/>
  <c r="AF40" i="5"/>
  <c r="AF39" i="5"/>
  <c r="AF38" i="5"/>
  <c r="AF37" i="5"/>
  <c r="AF36" i="5"/>
  <c r="AF35" i="5"/>
  <c r="AF34" i="5"/>
  <c r="AF33" i="5"/>
  <c r="X59" i="5"/>
  <c r="X58" i="5"/>
  <c r="X57" i="5"/>
  <c r="X56" i="5"/>
  <c r="X55" i="5"/>
  <c r="W55" i="5"/>
  <c r="X54" i="5"/>
  <c r="W54" i="5"/>
  <c r="X53" i="5"/>
  <c r="W53" i="5"/>
  <c r="X52" i="5"/>
  <c r="W52" i="5"/>
  <c r="Y36" i="5"/>
  <c r="Y35" i="5"/>
  <c r="Y34" i="5"/>
  <c r="Y33" i="5"/>
  <c r="Q59" i="5"/>
  <c r="Q58" i="5"/>
  <c r="Q57" i="5"/>
  <c r="Q56" i="5"/>
  <c r="Q55" i="5"/>
  <c r="P55" i="5"/>
  <c r="Q54" i="5"/>
  <c r="P54" i="5"/>
  <c r="Q53" i="5"/>
  <c r="P53" i="5"/>
  <c r="Q52" i="5"/>
  <c r="P52" i="5"/>
  <c r="R40" i="5"/>
  <c r="R39" i="5"/>
  <c r="R38" i="5"/>
  <c r="R37" i="5"/>
  <c r="R36" i="5"/>
  <c r="R35" i="5"/>
  <c r="R34" i="5"/>
  <c r="R33" i="5"/>
  <c r="J59" i="5"/>
  <c r="J58" i="5"/>
  <c r="J57" i="5"/>
  <c r="J56" i="5"/>
  <c r="J55" i="5"/>
  <c r="I55" i="5"/>
  <c r="J54" i="5"/>
  <c r="I54" i="5"/>
  <c r="J53" i="5"/>
  <c r="I53" i="5"/>
  <c r="J52" i="5"/>
  <c r="I52" i="5"/>
  <c r="J50" i="5"/>
  <c r="I50" i="5"/>
  <c r="J49" i="5"/>
  <c r="I49" i="5"/>
  <c r="I48" i="5"/>
  <c r="J47" i="5"/>
  <c r="I47" i="5"/>
  <c r="J46" i="5"/>
  <c r="I46" i="5"/>
  <c r="I45" i="5"/>
  <c r="I44" i="5"/>
  <c r="I43" i="5"/>
  <c r="I42" i="5"/>
  <c r="K40" i="5"/>
  <c r="K39" i="5"/>
  <c r="K38" i="5"/>
  <c r="K37" i="5"/>
  <c r="K36" i="5"/>
  <c r="K35" i="5"/>
  <c r="K34" i="5"/>
  <c r="K33" i="5"/>
  <c r="B52" i="5" l="1"/>
  <c r="B53" i="5"/>
  <c r="B54" i="5"/>
  <c r="B55" i="5"/>
  <c r="D34" i="5"/>
  <c r="D35" i="5"/>
  <c r="D36" i="5"/>
  <c r="D37" i="5"/>
  <c r="D38" i="5"/>
  <c r="D39" i="5"/>
  <c r="D40" i="5"/>
  <c r="B42" i="5"/>
  <c r="B43" i="5"/>
  <c r="B44" i="5"/>
  <c r="B45" i="5"/>
  <c r="B46" i="5"/>
  <c r="C46" i="5"/>
  <c r="B47" i="5"/>
  <c r="C47" i="5"/>
  <c r="B48" i="5"/>
  <c r="B49" i="5"/>
  <c r="C49" i="5"/>
  <c r="B50" i="5"/>
  <c r="C50" i="5"/>
  <c r="C52" i="5"/>
  <c r="C53" i="5"/>
  <c r="C54" i="5"/>
  <c r="C55" i="5"/>
  <c r="D33" i="5"/>
</calcChain>
</file>

<file path=xl/sharedStrings.xml><?xml version="1.0" encoding="utf-8"?>
<sst xmlns="http://schemas.openxmlformats.org/spreadsheetml/2006/main" count="1304" uniqueCount="333">
  <si>
    <t>PC046d</t>
  </si>
  <si>
    <t>PC046f</t>
  </si>
  <si>
    <t>PC046g</t>
  </si>
  <si>
    <t>PC072c</t>
  </si>
  <si>
    <t>PC076c</t>
  </si>
  <si>
    <t>PC076d</t>
  </si>
  <si>
    <t>Shapiro-Wilk test</t>
  </si>
  <si>
    <t>W</t>
  </si>
  <si>
    <t>P value</t>
  </si>
  <si>
    <t>&lt;0.0001</t>
  </si>
  <si>
    <t>Passed normality test (alpha=0.05)?</t>
  </si>
  <si>
    <t>No</t>
  </si>
  <si>
    <t>Yes</t>
  </si>
  <si>
    <t>P value summary</t>
  </si>
  <si>
    <t>****</t>
  </si>
  <si>
    <t>ns</t>
  </si>
  <si>
    <t>*</t>
  </si>
  <si>
    <t>1</t>
  </si>
  <si>
    <t>Wilcoxon Signed Rank Test</t>
  </si>
  <si>
    <t>Sum of signed ranks (W)</t>
  </si>
  <si>
    <t>Sum of positive ranks</t>
  </si>
  <si>
    <t>Sum of negative ranks</t>
  </si>
  <si>
    <t>P value (two tailed)</t>
  </si>
  <si>
    <t>&gt;0.99</t>
  </si>
  <si>
    <t>Exact or estimate?</t>
  </si>
  <si>
    <t>Exact</t>
  </si>
  <si>
    <t>**</t>
  </si>
  <si>
    <t>Significant (alpha=0.05)?</t>
  </si>
  <si>
    <t>CD62L</t>
  </si>
  <si>
    <t>CD62L MFI</t>
  </si>
  <si>
    <t>CD25 MFI</t>
  </si>
  <si>
    <t>TOX MFI</t>
  </si>
  <si>
    <t>GZMB MFI</t>
  </si>
  <si>
    <t>LK001</t>
  </si>
  <si>
    <t>PC072b</t>
  </si>
  <si>
    <t>PC072d</t>
  </si>
  <si>
    <t>CD45RO MFI</t>
  </si>
  <si>
    <t>CCR7 MFI</t>
  </si>
  <si>
    <t>TBET MFI</t>
  </si>
  <si>
    <t>PD1 MFI</t>
  </si>
  <si>
    <t>PC041d</t>
  </si>
  <si>
    <t>days in 5%</t>
  </si>
  <si>
    <t>last 3 days in 1%</t>
  </si>
  <si>
    <t>last 3 days in 5%</t>
  </si>
  <si>
    <t>CD45RO</t>
  </si>
  <si>
    <t>TOX</t>
  </si>
  <si>
    <t>GZMB</t>
  </si>
  <si>
    <t>TBET</t>
  </si>
  <si>
    <t>CCR7</t>
  </si>
  <si>
    <t>CD25</t>
  </si>
  <si>
    <t>PC046</t>
  </si>
  <si>
    <t>days in 1%</t>
  </si>
  <si>
    <t>***</t>
  </si>
  <si>
    <t>&lt;0.001</t>
  </si>
  <si>
    <t>CD62L relative MFI</t>
  </si>
  <si>
    <t>CD25 relative MFI</t>
  </si>
  <si>
    <t>TOX relative MFI</t>
  </si>
  <si>
    <t>GZMB relative MFI</t>
  </si>
  <si>
    <t>CD45RO relative MFI</t>
  </si>
  <si>
    <t>CCR7 relative MFI</t>
  </si>
  <si>
    <t>TBET relative MFI</t>
  </si>
  <si>
    <t>PD1 relative MFI</t>
  </si>
  <si>
    <t>Relative MFI of cells culture for last 3 days in 5%</t>
  </si>
  <si>
    <t>85.44868*</t>
  </si>
  <si>
    <t>87.67542*</t>
  </si>
  <si>
    <t>87.29879*</t>
  </si>
  <si>
    <t>113.2274*</t>
  </si>
  <si>
    <t>109.6017*</t>
  </si>
  <si>
    <t>108.8176*</t>
  </si>
  <si>
    <t>95.00% CI of diff.</t>
  </si>
  <si>
    <t>Below threshold?</t>
  </si>
  <si>
    <t>Summary</t>
  </si>
  <si>
    <t>Adjusted P Value</t>
  </si>
  <si>
    <t>*outlier</t>
  </si>
  <si>
    <t>glucose</t>
  </si>
  <si>
    <t>oligo</t>
  </si>
  <si>
    <t>2-DG</t>
  </si>
  <si>
    <t>baseline</t>
  </si>
  <si>
    <t>ECAR - glucose stress test</t>
  </si>
  <si>
    <t>FCCP</t>
  </si>
  <si>
    <t>Mean Diff.</t>
  </si>
  <si>
    <t>PC025f</t>
  </si>
  <si>
    <t>21% n7</t>
  </si>
  <si>
    <t>21% n8</t>
  </si>
  <si>
    <t>21% n9</t>
  </si>
  <si>
    <t>21% n10</t>
  </si>
  <si>
    <t>21% n1</t>
  </si>
  <si>
    <t>21% n2</t>
  </si>
  <si>
    <t>t, df</t>
  </si>
  <si>
    <t>Time (min)</t>
  </si>
  <si>
    <t>21%</t>
  </si>
  <si>
    <t>n=3</t>
  </si>
  <si>
    <t>n=2</t>
  </si>
  <si>
    <t>n=1</t>
  </si>
  <si>
    <t>21</t>
  </si>
  <si>
    <t>5</t>
  </si>
  <si>
    <r>
      <t>x10</t>
    </r>
    <r>
      <rPr>
        <vertAlign val="superscript"/>
        <sz val="11"/>
        <color theme="1"/>
        <rFont val="Calibri"/>
        <family val="2"/>
        <scheme val="minor"/>
      </rPr>
      <t>6</t>
    </r>
  </si>
  <si>
    <t>Dunnett's multiple comparisons test</t>
  </si>
  <si>
    <t>21 vs. 5</t>
  </si>
  <si>
    <t>-0.05014 to 0.04679</t>
  </si>
  <si>
    <t>21 vs. 1</t>
  </si>
  <si>
    <t>-0.04501 to 0.02270</t>
  </si>
  <si>
    <t>-0.08942 to 0.1147</t>
  </si>
  <si>
    <t>-0.03351 to 0.1347</t>
  </si>
  <si>
    <t>-0.02701 to 0.2758</t>
  </si>
  <si>
    <t>0.07309 to 0.3764</t>
  </si>
  <si>
    <t>0.3067 to 0.8203</t>
  </si>
  <si>
    <t>0.4661 to 0.9392</t>
  </si>
  <si>
    <t>days after activation</t>
  </si>
  <si>
    <t>Day 1</t>
  </si>
  <si>
    <t>Day 2</t>
  </si>
  <si>
    <t>Day 3</t>
  </si>
  <si>
    <t>Day 4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</si>
  <si>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</si>
  <si>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</si>
  <si>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</si>
  <si>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</si>
  <si>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</si>
  <si>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</si>
  <si>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</si>
  <si>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</si>
  <si>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</si>
  <si>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</si>
  <si>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</si>
  <si>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</si>
  <si>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mtDNA</t>
  </si>
  <si>
    <t>X</t>
  </si>
  <si>
    <t>21% n3</t>
  </si>
  <si>
    <t>21% n4</t>
  </si>
  <si>
    <t>21% n5</t>
  </si>
  <si>
    <t>21% n6</t>
  </si>
  <si>
    <t>1%1d n1</t>
  </si>
  <si>
    <t>1%1d n2</t>
  </si>
  <si>
    <t>1%1d n3</t>
  </si>
  <si>
    <t>1%1d n4</t>
  </si>
  <si>
    <t>1%1d n5</t>
  </si>
  <si>
    <t>1%1d n6</t>
  </si>
  <si>
    <t>dCT</t>
  </si>
  <si>
    <t>relative mtDNA</t>
  </si>
  <si>
    <t>mtDNA copy number</t>
  </si>
  <si>
    <t>Cт</t>
  </si>
  <si>
    <t>n18S</t>
  </si>
  <si>
    <t>Ct</t>
  </si>
  <si>
    <t>LK008b</t>
  </si>
  <si>
    <t>1%1d n7</t>
  </si>
  <si>
    <t>1%1d n8</t>
  </si>
  <si>
    <t>1%1d n9</t>
  </si>
  <si>
    <t>1%1d n10</t>
  </si>
  <si>
    <t>mtDNA II</t>
  </si>
  <si>
    <t>mtDNA ll</t>
  </si>
  <si>
    <t>Paired t test</t>
  </si>
  <si>
    <t>Significantly different (P &lt; 0.05)?</t>
  </si>
  <si>
    <t>One- or two-tailed P value?</t>
  </si>
  <si>
    <t>Two-tailed</t>
  </si>
  <si>
    <t>t=2.268, df=9</t>
  </si>
  <si>
    <t>Number of pairs</t>
  </si>
  <si>
    <t>summary</t>
  </si>
  <si>
    <t>1%1day</t>
  </si>
  <si>
    <t>Protein ladder:  Precision Plus Protein™ Dual Color Standards (Biorad)</t>
  </si>
  <si>
    <t>Running buffer: MOPS</t>
  </si>
  <si>
    <t>Method od detection: ECL</t>
  </si>
  <si>
    <t>Additional info:</t>
  </si>
  <si>
    <t>relevant bands used in Fig S4G</t>
  </si>
  <si>
    <t>Cut membrane: at 75kDa and 37kDa before incubation with primary and secondary antibodies</t>
  </si>
  <si>
    <t>13.91328*</t>
  </si>
  <si>
    <t>14.02867*</t>
  </si>
  <si>
    <t>14.95877*</t>
  </si>
  <si>
    <t>89.80025*</t>
  </si>
  <si>
    <t>94.24339*</t>
  </si>
  <si>
    <t>96.10445*</t>
  </si>
  <si>
    <t>16.7889*</t>
  </si>
  <si>
    <t>17.05429*</t>
  </si>
  <si>
    <t>15.68586*</t>
  </si>
  <si>
    <t>Glycolytic reserve</t>
  </si>
  <si>
    <t>Each row in a different n derived from the median of at least 5 technical replicates</t>
  </si>
  <si>
    <t>Baseline</t>
  </si>
  <si>
    <t>21%O2</t>
  </si>
  <si>
    <t>donor1</t>
  </si>
  <si>
    <t>donor2</t>
  </si>
  <si>
    <t>donor3</t>
  </si>
  <si>
    <t>donor4</t>
  </si>
  <si>
    <t>donor5</t>
  </si>
  <si>
    <t>donor6</t>
  </si>
  <si>
    <t>donor7</t>
  </si>
  <si>
    <t>donor8</t>
  </si>
  <si>
    <t>donor9</t>
  </si>
  <si>
    <t>donor10</t>
  </si>
  <si>
    <t>donor11</t>
  </si>
  <si>
    <t>donor12</t>
  </si>
  <si>
    <t>donor13</t>
  </si>
  <si>
    <t>donor14</t>
  </si>
  <si>
    <t>donor15</t>
  </si>
  <si>
    <t>donor16</t>
  </si>
  <si>
    <t>donor17</t>
  </si>
  <si>
    <t>donor18</t>
  </si>
  <si>
    <t>donor19</t>
  </si>
  <si>
    <t>donor20</t>
  </si>
  <si>
    <t>donor21</t>
  </si>
  <si>
    <t>donor22</t>
  </si>
  <si>
    <t>donor23</t>
  </si>
  <si>
    <t>donor24</t>
  </si>
  <si>
    <t>Exp1</t>
  </si>
  <si>
    <t>Exp2</t>
  </si>
  <si>
    <t>Exp3</t>
  </si>
  <si>
    <t>Exp4</t>
  </si>
  <si>
    <t>Oligomycin stock used with donors 1-12 was off</t>
  </si>
  <si>
    <t>Donors 19-24 were assayed only assayed in media in glucose and followed by addition of oligomycin</t>
  </si>
  <si>
    <t>Glycolysis</t>
  </si>
  <si>
    <t>53.8396*</t>
  </si>
  <si>
    <t>41.421*</t>
  </si>
  <si>
    <t>35.4999*</t>
  </si>
  <si>
    <t>Glycolytic capacity</t>
  </si>
  <si>
    <t>Non glyco acid</t>
  </si>
  <si>
    <t>Wilcoxon matched-pairs signed rank test</t>
  </si>
  <si>
    <t>Exact or approximate P value?</t>
  </si>
  <si>
    <t>Sum of positive, negative ranks</t>
  </si>
  <si>
    <t>114.0 , -39.00</t>
  </si>
  <si>
    <t>Number of ties (ignored)</t>
  </si>
  <si>
    <t>12.00 , -9.000</t>
  </si>
  <si>
    <t>Statistical comparison - 21% vs 1%1day</t>
  </si>
  <si>
    <t>69.00 , -9.000</t>
  </si>
  <si>
    <t>107.0 , -46.00</t>
  </si>
  <si>
    <t>127.0 , -26.00</t>
  </si>
  <si>
    <t>OCR - glucose stress test</t>
  </si>
  <si>
    <t>oligomycin</t>
  </si>
  <si>
    <t>rotenone + antimycin A</t>
  </si>
  <si>
    <t>Basal respiration</t>
  </si>
  <si>
    <t>ATP production</t>
  </si>
  <si>
    <t>77.00 , -1.000</t>
  </si>
  <si>
    <t>285.0 , -15.00</t>
  </si>
  <si>
    <t>141.0 , -30.00</t>
  </si>
  <si>
    <t>SRC</t>
  </si>
  <si>
    <t>Max respiration</t>
  </si>
  <si>
    <t>106.0 , -14.00</t>
  </si>
  <si>
    <t>Proton leak</t>
  </si>
  <si>
    <t>116.0 , -55.00</t>
  </si>
  <si>
    <t>Pos filter</t>
  </si>
  <si>
    <t>Neg filter</t>
  </si>
  <si>
    <t>Sample_type</t>
  </si>
  <si>
    <t>n1 21%</t>
  </si>
  <si>
    <t>n2 21%</t>
  </si>
  <si>
    <t>n3 21%</t>
  </si>
  <si>
    <t>n4 21%</t>
  </si>
  <si>
    <t>n1 1%1day</t>
  </si>
  <si>
    <t>n2 1%1day</t>
  </si>
  <si>
    <t>n3 1%1day</t>
  </si>
  <si>
    <t>n4 1%1day</t>
  </si>
  <si>
    <t>Fold change</t>
  </si>
  <si>
    <t>(-log10 p-value)</t>
  </si>
  <si>
    <t>1%1d/21% n1</t>
  </si>
  <si>
    <t>1%1d/21% n2</t>
  </si>
  <si>
    <t>1%1d/21% n3</t>
  </si>
  <si>
    <t>1%1d/21% n4</t>
  </si>
  <si>
    <t>MEDIAN</t>
  </si>
  <si>
    <t>Oleoylcarnitine (C18:1)</t>
  </si>
  <si>
    <t>Lauroylcarnitine</t>
  </si>
  <si>
    <t>5-Methylthioadenosine (MTA)</t>
  </si>
  <si>
    <t>Phenylalanine</t>
  </si>
  <si>
    <t>Methionine</t>
  </si>
  <si>
    <t>Isoleucine</t>
  </si>
  <si>
    <t>Myristoylcarnitine (C14:0)</t>
  </si>
  <si>
    <t>Palmitoylcarnitine (C16:0)</t>
  </si>
  <si>
    <t>Tyrosine</t>
  </si>
  <si>
    <t>Xanthosine</t>
  </si>
  <si>
    <t>Sarcosine</t>
  </si>
  <si>
    <t>Lactate</t>
  </si>
  <si>
    <t>Proline</t>
  </si>
  <si>
    <t>Argininosuccinate</t>
  </si>
  <si>
    <t>Valine</t>
  </si>
  <si>
    <t>Alanine</t>
  </si>
  <si>
    <t>Aspartate</t>
  </si>
  <si>
    <t>Inosine</t>
  </si>
  <si>
    <t>Adenosine</t>
  </si>
  <si>
    <t>Creatinine</t>
  </si>
  <si>
    <t>Glutamine</t>
  </si>
  <si>
    <t>Folate</t>
  </si>
  <si>
    <t>Tryptophan</t>
  </si>
  <si>
    <t>Isovalerylcarnitine</t>
  </si>
  <si>
    <t>Threonine</t>
  </si>
  <si>
    <t>Stearoylcarnitine (C18:0)</t>
  </si>
  <si>
    <t>Serine</t>
  </si>
  <si>
    <t>Hydroxyproline</t>
  </si>
  <si>
    <t>3-Methylhistidine</t>
  </si>
  <si>
    <t>Cystine</t>
  </si>
  <si>
    <t>Histidine</t>
  </si>
  <si>
    <t>UDP-Acetylglucosamine</t>
  </si>
  <si>
    <t>Glycine</t>
  </si>
  <si>
    <t>Adenine</t>
  </si>
  <si>
    <t>Asparagine</t>
  </si>
  <si>
    <t>Propionylcarnitine (C3:0)</t>
  </si>
  <si>
    <t>Carnitine</t>
  </si>
  <si>
    <t>Arginine</t>
  </si>
  <si>
    <t>Glucose (as Hexose)</t>
  </si>
  <si>
    <t>Acetylcarnitine (C2:0)</t>
  </si>
  <si>
    <t>Butyrylcarnitine (C4:0)</t>
  </si>
  <si>
    <t>Methylguanidine</t>
  </si>
  <si>
    <t>Taurine</t>
  </si>
  <si>
    <t>N-Monomethylarginine</t>
  </si>
  <si>
    <t>Histamine</t>
  </si>
  <si>
    <t>Octanoylcarnitine (C8:0)</t>
  </si>
  <si>
    <t>Methyltryptophan</t>
  </si>
  <si>
    <t>Carnosine</t>
  </si>
  <si>
    <t>N-Acetyl-L-methionine</t>
  </si>
  <si>
    <t>Glutamate</t>
  </si>
  <si>
    <t>Hexanoylcarnitine (C6:0)</t>
  </si>
  <si>
    <t>Succinate</t>
  </si>
  <si>
    <t>S-Adenosylhomocysteine (SAH)</t>
  </si>
  <si>
    <t>Cytosine</t>
  </si>
  <si>
    <t>N-Acetylputrescine</t>
  </si>
  <si>
    <t>last3d</t>
  </si>
  <si>
    <t>1day</t>
  </si>
  <si>
    <t>3days</t>
  </si>
  <si>
    <t>%O2</t>
  </si>
  <si>
    <t>Dunn's multiple comparisons test</t>
  </si>
  <si>
    <t>Rank sum diff.</t>
  </si>
  <si>
    <t>Significant?</t>
  </si>
  <si>
    <t>A-?</t>
  </si>
  <si>
    <t>&gt;0.9999</t>
  </si>
  <si>
    <t>1%1d</t>
  </si>
  <si>
    <t>1 media change</t>
  </si>
  <si>
    <t>5 media changes</t>
  </si>
  <si>
    <t>t=4.410, df=4</t>
  </si>
  <si>
    <t>t=3.679, df=4</t>
  </si>
  <si>
    <t>Paired T test</t>
  </si>
  <si>
    <t>t=6.342, df=4</t>
  </si>
  <si>
    <t>t=3.076, df=4</t>
  </si>
  <si>
    <t>% CD45RO+CCR7-</t>
  </si>
  <si>
    <t>OCR - mitochondria stress test</t>
  </si>
  <si>
    <t>Rotenone+antimycin</t>
  </si>
  <si>
    <t>ECAR - mitochondria stress test</t>
  </si>
  <si>
    <t>7.000 , -14.00</t>
  </si>
  <si>
    <t>Non mito acid</t>
  </si>
  <si>
    <t>MFI of Perforin divided by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</si>
</sst>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8"/>
      <color theme="4"/>
      <name val="Arial"/>
      <family val="2"/>
    </font>
    <font>
      <b/>
      <sz val="8"/>
      <color theme="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8"/>
      <name val="Arial"/>
      <family val="2"/>
    </font>
    <font>
      <sz val="10"/>
      <color theme="0"/>
      <name val="Arial"/>
      <family val="2"/>
    </font>
    <font>
      <i/>
      <sz val="10"/>
      <color theme="0"/>
      <name val="Arial"/>
      <family val="2"/>
    </font>
    <font>
      <b/>
      <sz val="10"/>
      <color theme="0"/>
      <name val="Arial"/>
      <family val="2"/>
    </font>
    <font>
      <i/>
      <sz val="10"/>
      <color theme="2" tint="-9.9978637043366805E-2"/>
      <name val="Arial"/>
      <family val="2"/>
    </font>
    <font>
      <i/>
      <sz val="10"/>
      <color theme="3" tint="0.59999389629810485"/>
      <name val="Arial"/>
      <family val="2"/>
    </font>
    <font>
      <sz val="11"/>
      <color theme="1"/>
      <name val="Consolas"/>
      <family val="3"/>
    </font>
    <font>
      <b/>
      <sz val="11"/>
      <color theme="1"/>
      <name val="Consolas"/>
      <family val="3"/>
    </font>
    <font>
      <sz val="10"/>
      <color theme="1"/>
      <name val="Consolas"/>
      <family val="3"/>
    </font>
    <font>
      <u/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dashed">
        <color indexed="64"/>
      </right>
      <top style="mediumDashed">
        <color indexed="64"/>
      </top>
      <bottom style="medium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3" fillId="0" borderId="0" xfId="0" applyFont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/>
    </xf>
    <xf numFmtId="0" fontId="4" fillId="5" borderId="0" xfId="0" applyFont="1" applyFill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4" fillId="5" borderId="0" xfId="0" applyFont="1" applyFill="1" applyAlignment="1">
      <alignment horizontal="center"/>
    </xf>
    <xf numFmtId="0" fontId="0" fillId="6" borderId="0" xfId="0" applyFill="1" applyAlignment="1">
      <alignment horizontal="center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1" fillId="5" borderId="0" xfId="0" applyFont="1" applyFill="1"/>
    <xf numFmtId="0" fontId="4" fillId="9" borderId="0" xfId="0" applyFont="1" applyFill="1"/>
    <xf numFmtId="0" fontId="2" fillId="0" borderId="0" xfId="0" applyFont="1"/>
    <xf numFmtId="0" fontId="0" fillId="0" borderId="1" xfId="0" applyBorder="1"/>
    <xf numFmtId="0" fontId="4" fillId="5" borderId="3" xfId="0" applyFont="1" applyFill="1" applyBorder="1" applyAlignment="1">
      <alignment horizontal="center"/>
    </xf>
    <xf numFmtId="0" fontId="4" fillId="10" borderId="4" xfId="0" applyFont="1" applyFill="1" applyBorder="1"/>
    <xf numFmtId="0" fontId="0" fillId="4" borderId="5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5" fillId="0" borderId="4" xfId="0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0" fontId="4" fillId="5" borderId="5" xfId="0" applyFont="1" applyFill="1" applyBorder="1" applyAlignment="1">
      <alignment horizontal="center"/>
    </xf>
    <xf numFmtId="165" fontId="0" fillId="0" borderId="5" xfId="0" applyNumberFormat="1" applyBorder="1"/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65" fontId="0" fillId="0" borderId="4" xfId="0" applyNumberFormat="1" applyBorder="1"/>
    <xf numFmtId="164" fontId="0" fillId="0" borderId="4" xfId="0" applyNumberFormat="1" applyBorder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5" fillId="4" borderId="0" xfId="0" applyFont="1" applyFill="1"/>
    <xf numFmtId="0" fontId="5" fillId="11" borderId="0" xfId="0" applyFont="1" applyFill="1"/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5" fillId="0" borderId="8" xfId="0" applyFont="1" applyBorder="1"/>
    <xf numFmtId="2" fontId="0" fillId="0" borderId="5" xfId="0" applyNumberFormat="1" applyBorder="1"/>
    <xf numFmtId="165" fontId="0" fillId="0" borderId="8" xfId="0" applyNumberFormat="1" applyBorder="1"/>
    <xf numFmtId="165" fontId="0" fillId="0" borderId="6" xfId="0" applyNumberFormat="1" applyBorder="1"/>
    <xf numFmtId="165" fontId="0" fillId="0" borderId="7" xfId="0" applyNumberFormat="1" applyBorder="1"/>
    <xf numFmtId="0" fontId="5" fillId="0" borderId="6" xfId="0" applyFont="1" applyBorder="1" applyAlignment="1">
      <alignment horizontal="left"/>
    </xf>
    <xf numFmtId="165" fontId="0" fillId="0" borderId="0" xfId="0" applyNumberFormat="1" applyAlignment="1">
      <alignment horizontal="center"/>
    </xf>
    <xf numFmtId="0" fontId="5" fillId="12" borderId="2" xfId="0" applyFont="1" applyFill="1" applyBorder="1"/>
    <xf numFmtId="0" fontId="5" fillId="12" borderId="0" xfId="0" applyFont="1" applyFill="1"/>
    <xf numFmtId="0" fontId="5" fillId="12" borderId="7" xfId="0" applyFont="1" applyFill="1" applyBorder="1"/>
    <xf numFmtId="0" fontId="5" fillId="4" borderId="2" xfId="0" applyFont="1" applyFill="1" applyBorder="1"/>
    <xf numFmtId="0" fontId="5" fillId="4" borderId="3" xfId="0" applyFont="1" applyFill="1" applyBorder="1"/>
    <xf numFmtId="0" fontId="5" fillId="4" borderId="5" xfId="0" applyFont="1" applyFill="1" applyBorder="1"/>
    <xf numFmtId="0" fontId="5" fillId="4" borderId="7" xfId="0" applyFont="1" applyFill="1" applyBorder="1"/>
    <xf numFmtId="0" fontId="5" fillId="4" borderId="8" xfId="0" applyFont="1" applyFill="1" applyBorder="1"/>
    <xf numFmtId="0" fontId="5" fillId="11" borderId="1" xfId="0" applyFont="1" applyFill="1" applyBorder="1"/>
    <xf numFmtId="0" fontId="5" fillId="11" borderId="2" xfId="0" applyFont="1" applyFill="1" applyBorder="1"/>
    <xf numFmtId="0" fontId="5" fillId="11" borderId="4" xfId="0" applyFont="1" applyFill="1" applyBorder="1"/>
    <xf numFmtId="0" fontId="5" fillId="11" borderId="6" xfId="0" applyFont="1" applyFill="1" applyBorder="1"/>
    <xf numFmtId="0" fontId="5" fillId="11" borderId="7" xfId="0" applyFont="1" applyFill="1" applyBorder="1"/>
    <xf numFmtId="0" fontId="11" fillId="5" borderId="10" xfId="0" applyFont="1" applyFill="1" applyBorder="1" applyAlignment="1">
      <alignment horizontal="center" vertical="center"/>
    </xf>
    <xf numFmtId="0" fontId="13" fillId="9" borderId="4" xfId="0" applyFont="1" applyFill="1" applyBorder="1" applyAlignment="1">
      <alignment horizontal="center" vertical="center"/>
    </xf>
    <xf numFmtId="2" fontId="14" fillId="9" borderId="4" xfId="0" applyNumberFormat="1" applyFont="1" applyFill="1" applyBorder="1" applyAlignment="1">
      <alignment horizontal="center"/>
    </xf>
    <xf numFmtId="2" fontId="14" fillId="9" borderId="5" xfId="0" applyNumberFormat="1" applyFont="1" applyFill="1" applyBorder="1" applyAlignment="1">
      <alignment horizontal="center"/>
    </xf>
    <xf numFmtId="0" fontId="13" fillId="9" borderId="6" xfId="0" applyFont="1" applyFill="1" applyBorder="1" applyAlignment="1">
      <alignment horizontal="center" vertical="center"/>
    </xf>
    <xf numFmtId="2" fontId="14" fillId="9" borderId="6" xfId="0" applyNumberFormat="1" applyFont="1" applyFill="1" applyBorder="1" applyAlignment="1">
      <alignment horizontal="center"/>
    </xf>
    <xf numFmtId="2" fontId="14" fillId="9" borderId="8" xfId="0" applyNumberFormat="1" applyFont="1" applyFill="1" applyBorder="1" applyAlignment="1">
      <alignment horizontal="center"/>
    </xf>
    <xf numFmtId="0" fontId="12" fillId="9" borderId="17" xfId="0" applyFont="1" applyFill="1" applyBorder="1" applyAlignment="1">
      <alignment horizontal="center" wrapText="1"/>
    </xf>
    <xf numFmtId="0" fontId="12" fillId="9" borderId="18" xfId="0" applyFont="1" applyFill="1" applyBorder="1" applyAlignment="1">
      <alignment horizontal="center" wrapText="1"/>
    </xf>
    <xf numFmtId="0" fontId="15" fillId="9" borderId="18" xfId="0" applyFont="1" applyFill="1" applyBorder="1" applyAlignment="1">
      <alignment horizontal="center" wrapText="1"/>
    </xf>
    <xf numFmtId="0" fontId="15" fillId="9" borderId="19" xfId="0" applyFont="1" applyFill="1" applyBorder="1" applyAlignment="1">
      <alignment horizontal="center" wrapText="1"/>
    </xf>
    <xf numFmtId="0" fontId="16" fillId="13" borderId="0" xfId="0" applyFont="1" applyFill="1" applyAlignment="1">
      <alignment horizontal="center"/>
    </xf>
    <xf numFmtId="0" fontId="16" fillId="13" borderId="5" xfId="0" applyFont="1" applyFill="1" applyBorder="1" applyAlignment="1">
      <alignment horizontal="center"/>
    </xf>
    <xf numFmtId="0" fontId="17" fillId="0" borderId="4" xfId="0" applyFont="1" applyBorder="1"/>
    <xf numFmtId="2" fontId="18" fillId="0" borderId="0" xfId="0" applyNumberFormat="1" applyFont="1"/>
    <xf numFmtId="2" fontId="18" fillId="0" borderId="5" xfId="0" applyNumberFormat="1" applyFont="1" applyBorder="1"/>
    <xf numFmtId="0" fontId="17" fillId="0" borderId="6" xfId="0" applyFont="1" applyBorder="1"/>
    <xf numFmtId="2" fontId="18" fillId="0" borderId="7" xfId="0" applyNumberFormat="1" applyFont="1" applyBorder="1"/>
    <xf numFmtId="2" fontId="18" fillId="0" borderId="8" xfId="0" applyNumberFormat="1" applyFont="1" applyBorder="1"/>
    <xf numFmtId="0" fontId="16" fillId="14" borderId="0" xfId="0" applyFont="1" applyFill="1" applyAlignment="1">
      <alignment horizontal="center"/>
    </xf>
    <xf numFmtId="0" fontId="16" fillId="14" borderId="5" xfId="0" applyFont="1" applyFill="1" applyBorder="1" applyAlignment="1">
      <alignment horizontal="center"/>
    </xf>
    <xf numFmtId="0" fontId="18" fillId="0" borderId="6" xfId="0" applyFont="1" applyBorder="1"/>
    <xf numFmtId="0" fontId="16" fillId="10" borderId="0" xfId="0" applyFont="1" applyFill="1" applyAlignment="1">
      <alignment horizontal="center"/>
    </xf>
    <xf numFmtId="0" fontId="16" fillId="10" borderId="5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 vertical="center"/>
    </xf>
    <xf numFmtId="0" fontId="19" fillId="9" borderId="17" xfId="0" applyFont="1" applyFill="1" applyBorder="1" applyAlignment="1">
      <alignment horizontal="center" wrapText="1"/>
    </xf>
    <xf numFmtId="0" fontId="19" fillId="9" borderId="18" xfId="0" applyFont="1" applyFill="1" applyBorder="1" applyAlignment="1">
      <alignment horizontal="center" wrapText="1"/>
    </xf>
    <xf numFmtId="0" fontId="17" fillId="0" borderId="5" xfId="0" applyFont="1" applyBorder="1"/>
    <xf numFmtId="2" fontId="17" fillId="15" borderId="4" xfId="0" applyNumberFormat="1" applyFont="1" applyFill="1" applyBorder="1" applyAlignment="1">
      <alignment vertical="center"/>
    </xf>
    <xf numFmtId="2" fontId="17" fillId="15" borderId="0" xfId="0" applyNumberFormat="1" applyFont="1" applyFill="1" applyAlignment="1">
      <alignment vertical="center"/>
    </xf>
    <xf numFmtId="2" fontId="17" fillId="15" borderId="5" xfId="0" applyNumberFormat="1" applyFont="1" applyFill="1" applyBorder="1" applyAlignment="1">
      <alignment vertical="center"/>
    </xf>
    <xf numFmtId="2" fontId="17" fillId="15" borderId="6" xfId="0" applyNumberFormat="1" applyFont="1" applyFill="1" applyBorder="1" applyAlignment="1">
      <alignment vertical="center"/>
    </xf>
    <xf numFmtId="2" fontId="17" fillId="15" borderId="7" xfId="0" applyNumberFormat="1" applyFont="1" applyFill="1" applyBorder="1" applyAlignment="1">
      <alignment vertical="center"/>
    </xf>
    <xf numFmtId="2" fontId="17" fillId="15" borderId="8" xfId="0" applyNumberFormat="1" applyFont="1" applyFill="1" applyBorder="1" applyAlignment="1">
      <alignment vertical="center"/>
    </xf>
    <xf numFmtId="0" fontId="3" fillId="0" borderId="3" xfId="0" applyFont="1" applyBorder="1"/>
    <xf numFmtId="2" fontId="5" fillId="9" borderId="23" xfId="0" applyNumberFormat="1" applyFont="1" applyFill="1" applyBorder="1" applyAlignment="1">
      <alignment horizontal="center"/>
    </xf>
    <xf numFmtId="2" fontId="5" fillId="9" borderId="24" xfId="0" applyNumberFormat="1" applyFont="1" applyFill="1" applyBorder="1" applyAlignment="1">
      <alignment horizontal="center"/>
    </xf>
    <xf numFmtId="2" fontId="5" fillId="9" borderId="25" xfId="0" applyNumberFormat="1" applyFont="1" applyFill="1" applyBorder="1" applyAlignment="1">
      <alignment horizontal="center"/>
    </xf>
    <xf numFmtId="2" fontId="5" fillId="9" borderId="26" xfId="0" applyNumberFormat="1" applyFont="1" applyFill="1" applyBorder="1" applyAlignment="1">
      <alignment horizontal="center"/>
    </xf>
    <xf numFmtId="2" fontId="5" fillId="9" borderId="27" xfId="0" applyNumberFormat="1" applyFont="1" applyFill="1" applyBorder="1" applyAlignment="1">
      <alignment horizontal="center"/>
    </xf>
    <xf numFmtId="2" fontId="5" fillId="9" borderId="28" xfId="0" applyNumberFormat="1" applyFont="1" applyFill="1" applyBorder="1" applyAlignment="1">
      <alignment horizontal="center"/>
    </xf>
    <xf numFmtId="2" fontId="5" fillId="9" borderId="36" xfId="0" applyNumberFormat="1" applyFont="1" applyFill="1" applyBorder="1" applyAlignment="1">
      <alignment horizontal="center"/>
    </xf>
    <xf numFmtId="2" fontId="5" fillId="9" borderId="0" xfId="0" applyNumberFormat="1" applyFont="1" applyFill="1" applyAlignment="1">
      <alignment horizontal="center"/>
    </xf>
    <xf numFmtId="2" fontId="5" fillId="9" borderId="37" xfId="0" applyNumberFormat="1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0" fillId="9" borderId="36" xfId="0" applyFill="1" applyBorder="1" applyAlignment="1">
      <alignment horizontal="center"/>
    </xf>
    <xf numFmtId="0" fontId="0" fillId="9" borderId="37" xfId="0" applyFill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32" xfId="0" applyFill="1" applyBorder="1" applyAlignment="1">
      <alignment horizontal="center"/>
    </xf>
    <xf numFmtId="2" fontId="20" fillId="4" borderId="4" xfId="0" applyNumberFormat="1" applyFont="1" applyFill="1" applyBorder="1" applyAlignment="1">
      <alignment horizontal="left"/>
    </xf>
    <xf numFmtId="2" fontId="20" fillId="4" borderId="0" xfId="0" applyNumberFormat="1" applyFont="1" applyFill="1" applyAlignment="1">
      <alignment horizontal="left"/>
    </xf>
    <xf numFmtId="2" fontId="20" fillId="4" borderId="5" xfId="0" applyNumberFormat="1" applyFont="1" applyFill="1" applyBorder="1" applyAlignment="1">
      <alignment horizontal="left"/>
    </xf>
    <xf numFmtId="0" fontId="0" fillId="4" borderId="33" xfId="0" applyFill="1" applyBorder="1" applyAlignment="1">
      <alignment horizontal="center"/>
    </xf>
    <xf numFmtId="0" fontId="0" fillId="4" borderId="34" xfId="0" applyFill="1" applyBorder="1" applyAlignment="1">
      <alignment horizontal="center"/>
    </xf>
    <xf numFmtId="2" fontId="21" fillId="4" borderId="4" xfId="0" applyNumberFormat="1" applyFont="1" applyFill="1" applyBorder="1" applyAlignment="1">
      <alignment horizontal="left"/>
    </xf>
    <xf numFmtId="2" fontId="21" fillId="4" borderId="0" xfId="0" applyNumberFormat="1" applyFont="1" applyFill="1" applyAlignment="1">
      <alignment horizontal="left"/>
    </xf>
    <xf numFmtId="2" fontId="21" fillId="4" borderId="5" xfId="0" applyNumberFormat="1" applyFont="1" applyFill="1" applyBorder="1" applyAlignment="1">
      <alignment horizontal="left"/>
    </xf>
    <xf numFmtId="0" fontId="0" fillId="4" borderId="38" xfId="0" applyFill="1" applyBorder="1" applyAlignment="1">
      <alignment horizontal="center"/>
    </xf>
    <xf numFmtId="2" fontId="21" fillId="4" borderId="6" xfId="0" applyNumberFormat="1" applyFont="1" applyFill="1" applyBorder="1" applyAlignment="1">
      <alignment horizontal="left"/>
    </xf>
    <xf numFmtId="2" fontId="21" fillId="4" borderId="7" xfId="0" applyNumberFormat="1" applyFont="1" applyFill="1" applyBorder="1" applyAlignment="1">
      <alignment horizontal="left"/>
    </xf>
    <xf numFmtId="2" fontId="21" fillId="4" borderId="8" xfId="0" applyNumberFormat="1" applyFont="1" applyFill="1" applyBorder="1" applyAlignment="1">
      <alignment horizontal="left"/>
    </xf>
    <xf numFmtId="2" fontId="20" fillId="4" borderId="6" xfId="0" applyNumberFormat="1" applyFont="1" applyFill="1" applyBorder="1" applyAlignment="1">
      <alignment horizontal="left"/>
    </xf>
    <xf numFmtId="2" fontId="20" fillId="4" borderId="7" xfId="0" applyNumberFormat="1" applyFont="1" applyFill="1" applyBorder="1" applyAlignment="1">
      <alignment horizontal="left"/>
    </xf>
    <xf numFmtId="2" fontId="20" fillId="4" borderId="8" xfId="0" applyNumberFormat="1" applyFont="1" applyFill="1" applyBorder="1" applyAlignment="1">
      <alignment horizontal="left"/>
    </xf>
    <xf numFmtId="0" fontId="0" fillId="16" borderId="0" xfId="0" applyFill="1" applyAlignment="1">
      <alignment horizontal="center"/>
    </xf>
    <xf numFmtId="0" fontId="0" fillId="16" borderId="32" xfId="0" applyFill="1" applyBorder="1" applyAlignment="1">
      <alignment horizontal="center"/>
    </xf>
    <xf numFmtId="2" fontId="20" fillId="16" borderId="0" xfId="0" applyNumberFormat="1" applyFont="1" applyFill="1" applyAlignment="1">
      <alignment horizontal="left"/>
    </xf>
    <xf numFmtId="2" fontId="20" fillId="16" borderId="5" xfId="0" applyNumberFormat="1" applyFont="1" applyFill="1" applyBorder="1" applyAlignment="1">
      <alignment horizontal="left"/>
    </xf>
    <xf numFmtId="2" fontId="20" fillId="16" borderId="4" xfId="0" applyNumberFormat="1" applyFont="1" applyFill="1" applyBorder="1" applyAlignment="1">
      <alignment horizontal="left"/>
    </xf>
    <xf numFmtId="0" fontId="0" fillId="16" borderId="33" xfId="0" applyFill="1" applyBorder="1" applyAlignment="1">
      <alignment horizontal="center"/>
    </xf>
    <xf numFmtId="0" fontId="0" fillId="16" borderId="34" xfId="0" applyFill="1" applyBorder="1" applyAlignment="1">
      <alignment horizontal="center"/>
    </xf>
    <xf numFmtId="2" fontId="21" fillId="16" borderId="0" xfId="0" applyNumberFormat="1" applyFont="1" applyFill="1" applyAlignment="1">
      <alignment horizontal="left"/>
    </xf>
    <xf numFmtId="2" fontId="21" fillId="16" borderId="5" xfId="0" applyNumberFormat="1" applyFont="1" applyFill="1" applyBorder="1" applyAlignment="1">
      <alignment horizontal="left"/>
    </xf>
    <xf numFmtId="0" fontId="0" fillId="16" borderId="30" xfId="0" applyFill="1" applyBorder="1" applyAlignment="1">
      <alignment horizontal="center"/>
    </xf>
    <xf numFmtId="0" fontId="0" fillId="16" borderId="35" xfId="0" applyFill="1" applyBorder="1" applyAlignment="1">
      <alignment horizontal="center"/>
    </xf>
    <xf numFmtId="2" fontId="21" fillId="16" borderId="30" xfId="0" applyNumberFormat="1" applyFont="1" applyFill="1" applyBorder="1" applyAlignment="1">
      <alignment horizontal="left"/>
    </xf>
    <xf numFmtId="2" fontId="21" fillId="16" borderId="29" xfId="0" applyNumberFormat="1" applyFont="1" applyFill="1" applyBorder="1" applyAlignment="1">
      <alignment horizontal="left"/>
    </xf>
    <xf numFmtId="2" fontId="20" fillId="16" borderId="31" xfId="0" applyNumberFormat="1" applyFont="1" applyFill="1" applyBorder="1" applyAlignment="1">
      <alignment horizontal="left"/>
    </xf>
    <xf numFmtId="2" fontId="20" fillId="16" borderId="30" xfId="0" applyNumberFormat="1" applyFont="1" applyFill="1" applyBorder="1" applyAlignment="1">
      <alignment horizontal="left"/>
    </xf>
    <xf numFmtId="2" fontId="20" fillId="16" borderId="29" xfId="0" applyNumberFormat="1" applyFont="1" applyFill="1" applyBorder="1" applyAlignment="1">
      <alignment horizontal="left"/>
    </xf>
    <xf numFmtId="2" fontId="23" fillId="16" borderId="0" xfId="0" applyNumberFormat="1" applyFont="1" applyFill="1" applyAlignment="1">
      <alignment horizontal="left"/>
    </xf>
    <xf numFmtId="2" fontId="23" fillId="16" borderId="5" xfId="0" applyNumberFormat="1" applyFont="1" applyFill="1" applyBorder="1" applyAlignment="1">
      <alignment horizontal="left"/>
    </xf>
    <xf numFmtId="2" fontId="23" fillId="16" borderId="4" xfId="0" applyNumberFormat="1" applyFont="1" applyFill="1" applyBorder="1" applyAlignment="1">
      <alignment horizontal="left"/>
    </xf>
    <xf numFmtId="2" fontId="24" fillId="4" borderId="4" xfId="0" applyNumberFormat="1" applyFont="1" applyFill="1" applyBorder="1" applyAlignment="1">
      <alignment horizontal="left"/>
    </xf>
    <xf numFmtId="2" fontId="24" fillId="4" borderId="0" xfId="0" applyNumberFormat="1" applyFont="1" applyFill="1" applyAlignment="1">
      <alignment horizontal="left"/>
    </xf>
    <xf numFmtId="2" fontId="24" fillId="4" borderId="5" xfId="0" applyNumberFormat="1" applyFont="1" applyFill="1" applyBorder="1" applyAlignment="1">
      <alignment horizontal="left"/>
    </xf>
    <xf numFmtId="0" fontId="0" fillId="9" borderId="14" xfId="0" applyFill="1" applyBorder="1" applyAlignment="1">
      <alignment horizontal="center"/>
    </xf>
    <xf numFmtId="0" fontId="3" fillId="9" borderId="14" xfId="0" applyFont="1" applyFill="1" applyBorder="1" applyAlignment="1">
      <alignment horizontal="center"/>
    </xf>
    <xf numFmtId="2" fontId="8" fillId="9" borderId="14" xfId="0" applyNumberFormat="1" applyFont="1" applyFill="1" applyBorder="1" applyAlignment="1">
      <alignment horizontal="left"/>
    </xf>
    <xf numFmtId="2" fontId="8" fillId="9" borderId="15" xfId="0" applyNumberFormat="1" applyFont="1" applyFill="1" applyBorder="1" applyAlignment="1">
      <alignment horizontal="left"/>
    </xf>
    <xf numFmtId="2" fontId="8" fillId="9" borderId="16" xfId="0" applyNumberFormat="1" applyFont="1" applyFill="1" applyBorder="1" applyAlignment="1">
      <alignment horizontal="left"/>
    </xf>
    <xf numFmtId="0" fontId="0" fillId="9" borderId="15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9" borderId="16" xfId="0" applyFill="1" applyBorder="1" applyAlignment="1">
      <alignment horizontal="center"/>
    </xf>
    <xf numFmtId="0" fontId="0" fillId="9" borderId="40" xfId="0" applyFill="1" applyBorder="1" applyAlignment="1">
      <alignment horizontal="center"/>
    </xf>
    <xf numFmtId="0" fontId="0" fillId="18" borderId="0" xfId="0" applyFill="1" applyAlignment="1">
      <alignment horizontal="center"/>
    </xf>
    <xf numFmtId="0" fontId="0" fillId="19" borderId="0" xfId="0" applyFill="1" applyAlignment="1">
      <alignment horizont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 wrapText="1"/>
    </xf>
    <xf numFmtId="165" fontId="25" fillId="0" borderId="0" xfId="0" applyNumberFormat="1" applyFont="1" applyAlignment="1">
      <alignment horizontal="center"/>
    </xf>
    <xf numFmtId="9" fontId="25" fillId="0" borderId="0" xfId="0" applyNumberFormat="1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6" fillId="18" borderId="0" xfId="0" applyFont="1" applyFill="1" applyAlignment="1">
      <alignment horizontal="center"/>
    </xf>
    <xf numFmtId="0" fontId="27" fillId="18" borderId="0" xfId="0" applyFont="1" applyFill="1" applyAlignment="1">
      <alignment horizontal="center"/>
    </xf>
    <xf numFmtId="0" fontId="26" fillId="19" borderId="0" xfId="0" applyFont="1" applyFill="1" applyAlignment="1">
      <alignment horizontal="center"/>
    </xf>
    <xf numFmtId="0" fontId="27" fillId="19" borderId="0" xfId="0" applyFont="1" applyFill="1" applyAlignment="1">
      <alignment horizontal="center"/>
    </xf>
    <xf numFmtId="0" fontId="0" fillId="17" borderId="0" xfId="0" applyFill="1" applyAlignment="1">
      <alignment horizontal="center"/>
    </xf>
    <xf numFmtId="0" fontId="28" fillId="0" borderId="25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28" fillId="0" borderId="0" xfId="0" applyFont="1" applyAlignment="1">
      <alignment horizontal="center"/>
    </xf>
    <xf numFmtId="0" fontId="28" fillId="0" borderId="4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22" fillId="5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17" borderId="0" xfId="0" applyFont="1" applyFill="1" applyAlignment="1">
      <alignment horizontal="center"/>
    </xf>
    <xf numFmtId="0" fontId="8" fillId="0" borderId="15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9" borderId="0" xfId="0" applyFont="1" applyFill="1" applyAlignment="1">
      <alignment horizontal="center" wrapText="1"/>
    </xf>
    <xf numFmtId="0" fontId="8" fillId="0" borderId="2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9" borderId="0" xfId="0" applyFont="1" applyFill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5" fillId="11" borderId="0" xfId="0" applyFont="1" applyFill="1" applyAlignment="1">
      <alignment horizontal="center"/>
    </xf>
    <xf numFmtId="0" fontId="5" fillId="12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7" borderId="7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5" fillId="17" borderId="25" xfId="0" applyFont="1" applyFill="1" applyBorder="1" applyAlignment="1">
      <alignment horizontal="center"/>
    </xf>
    <xf numFmtId="0" fontId="5" fillId="17" borderId="5" xfId="0" applyFont="1" applyFill="1" applyBorder="1" applyAlignment="1">
      <alignment horizontal="center"/>
    </xf>
    <xf numFmtId="0" fontId="13" fillId="9" borderId="4" xfId="0" applyFont="1" applyFill="1" applyBorder="1" applyAlignment="1">
      <alignment horizontal="center" vertical="center"/>
    </xf>
    <xf numFmtId="0" fontId="13" fillId="9" borderId="6" xfId="0" applyFont="1" applyFill="1" applyBorder="1" applyAlignment="1">
      <alignment horizontal="center" vertical="center"/>
    </xf>
    <xf numFmtId="0" fontId="10" fillId="13" borderId="1" xfId="0" applyFont="1" applyFill="1" applyBorder="1" applyAlignment="1">
      <alignment horizontal="center" vertical="center"/>
    </xf>
    <xf numFmtId="0" fontId="10" fillId="13" borderId="4" xfId="0" applyFont="1" applyFill="1" applyBorder="1" applyAlignment="1">
      <alignment horizontal="center" vertical="center"/>
    </xf>
    <xf numFmtId="0" fontId="10" fillId="14" borderId="1" xfId="0" applyFont="1" applyFill="1" applyBorder="1" applyAlignment="1">
      <alignment horizontal="center" vertical="center"/>
    </xf>
    <xf numFmtId="0" fontId="10" fillId="14" borderId="4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/>
    </xf>
    <xf numFmtId="0" fontId="12" fillId="9" borderId="5" xfId="0" applyFont="1" applyFill="1" applyBorder="1" applyAlignment="1">
      <alignment horizontal="center"/>
    </xf>
    <xf numFmtId="0" fontId="12" fillId="9" borderId="13" xfId="0" applyFont="1" applyFill="1" applyBorder="1" applyAlignment="1">
      <alignment horizontal="center"/>
    </xf>
    <xf numFmtId="0" fontId="12" fillId="9" borderId="12" xfId="0" applyFont="1" applyFill="1" applyBorder="1" applyAlignment="1">
      <alignment horizontal="center"/>
    </xf>
    <xf numFmtId="2" fontId="17" fillId="15" borderId="6" xfId="0" applyNumberFormat="1" applyFont="1" applyFill="1" applyBorder="1" applyAlignment="1">
      <alignment horizontal="center" vertical="center"/>
    </xf>
    <xf numFmtId="2" fontId="17" fillId="15" borderId="7" xfId="0" applyNumberFormat="1" applyFont="1" applyFill="1" applyBorder="1" applyAlignment="1">
      <alignment horizontal="center" vertical="center"/>
    </xf>
    <xf numFmtId="2" fontId="17" fillId="15" borderId="8" xfId="0" applyNumberFormat="1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/>
    </xf>
    <xf numFmtId="0" fontId="3" fillId="15" borderId="3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</cellXfs>
  <cellStyles count="1">
    <cellStyle name="Normal" xfId="0" builtinId="0"/>
  </cellStyles>
  <dxfs count="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616858</xdr:colOff>
      <xdr:row>0</xdr:row>
      <xdr:rowOff>0</xdr:rowOff>
    </xdr:from>
    <xdr:to>
      <xdr:col>14</xdr:col>
      <xdr:colOff>430894</xdr:colOff>
      <xdr:row>22</xdr:row>
      <xdr:rowOff>74923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6184C13-103D-E063-31D0-CFAE2FB0FF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6858" y="0"/>
          <a:ext cx="8894536" cy="4075423"/>
        </a:xfrm>
        <a:prstGeom prst="rect">
          <a:avLst/>
        </a:prstGeom>
      </xdr:spPr>
    </xdr:pic>
    <xdr:clientData/>
  </xdr:twoCellAnchor>
  <xdr:twoCellAnchor>
    <xdr:from>
      <xdr:col>2</xdr:col>
      <xdr:colOff>27440</xdr:colOff>
      <xdr:row>3</xdr:row>
      <xdr:rowOff>86178</xdr:rowOff>
    </xdr:from>
    <xdr:to>
      <xdr:col>6</xdr:col>
      <xdr:colOff>27440</xdr:colOff>
      <xdr:row>7</xdr:row>
      <xdr:rowOff>86179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F45DA0B-6949-46A4-AE61-B0D1F9B597DC}"/>
            </a:ext>
          </a:extLst>
        </xdr:cNvPr>
        <xdr:cNvSpPr/>
      </xdr:nvSpPr>
      <xdr:spPr>
        <a:xfrm>
          <a:off x="1321402" y="625329"/>
          <a:ext cx="2587925" cy="718869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  <xdr:twoCellAnchor>
    <xdr:from>
      <xdr:col>1</xdr:col>
      <xdr:colOff>642256</xdr:colOff>
      <xdr:row>15</xdr:row>
      <xdr:rowOff>13607</xdr:rowOff>
    </xdr:from>
    <xdr:to>
      <xdr:col>5</xdr:col>
      <xdr:colOff>642257</xdr:colOff>
      <xdr:row>17</xdr:row>
      <xdr:rowOff>86179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89DAFCF-7028-0862-1353-3930F2A03E80}"/>
            </a:ext>
          </a:extLst>
        </xdr:cNvPr>
        <xdr:cNvSpPr/>
      </xdr:nvSpPr>
      <xdr:spPr>
        <a:xfrm>
          <a:off x="1290864" y="2744107"/>
          <a:ext cx="2594429" cy="435429"/>
        </a:xfrm>
        <a:prstGeom prst="rect">
          <a:avLst/>
        </a:prstGeom>
        <a:noFill/>
        <a:ln w="19050">
          <a:solidFill>
            <a:schemeClr val="tx1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20DCF-D6AD-4810-A8D2-0D7884D7BE3E}">
  <dimension ref="B2:O25"/>
  <sheetViews>
    <sheetView workbookViewId="0">
      <selection activeCell="O12" sqref="O12"/>
    </sheetView>
  </sheetViews>
  <sheetFormatPr defaultRowHeight="14.25" x14ac:dyDescent="0.45"/>
  <cols>
    <col min="2" max="2" width="17.06640625" bestFit="1" customWidth="1"/>
    <col min="3" max="3" width="29.796875" bestFit="1" customWidth="1"/>
    <col min="4" max="4" width="9.33203125" bestFit="1" customWidth="1"/>
    <col min="5" max="5" width="17.1328125" bestFit="1" customWidth="1"/>
    <col min="6" max="6" width="14.6640625" bestFit="1" customWidth="1"/>
    <col min="7" max="7" width="8.3984375" bestFit="1" customWidth="1"/>
    <col min="8" max="8" width="14.59765625" bestFit="1" customWidth="1"/>
    <col min="9" max="14" width="7.73046875" bestFit="1" customWidth="1"/>
    <col min="15" max="15" width="4.33203125" bestFit="1" customWidth="1"/>
  </cols>
  <sheetData>
    <row r="2" spans="2:15" ht="14.65" thickBot="1" x14ac:dyDescent="0.5">
      <c r="B2" s="11" t="s">
        <v>108</v>
      </c>
      <c r="C2" s="201" t="s">
        <v>94</v>
      </c>
      <c r="D2" s="201"/>
      <c r="E2" s="201"/>
      <c r="F2" s="201"/>
      <c r="G2" s="202" t="s">
        <v>95</v>
      </c>
      <c r="H2" s="202"/>
      <c r="I2" s="202"/>
      <c r="J2" s="202"/>
      <c r="K2" s="203" t="s">
        <v>17</v>
      </c>
      <c r="L2" s="203"/>
      <c r="M2" s="203"/>
      <c r="N2" s="203"/>
    </row>
    <row r="3" spans="2:15" x14ac:dyDescent="0.45">
      <c r="B3" s="9">
        <v>1</v>
      </c>
      <c r="C3" s="58">
        <v>0.26419999999999999</v>
      </c>
      <c r="D3" s="59">
        <v>0.25734000000000001</v>
      </c>
      <c r="E3" s="59">
        <v>0.25352000000000002</v>
      </c>
      <c r="F3" s="59">
        <v>0.24310000000000001</v>
      </c>
      <c r="G3" s="50">
        <v>0.26118000000000002</v>
      </c>
      <c r="H3" s="50">
        <v>0.28949999999999998</v>
      </c>
      <c r="I3" s="50">
        <v>0.22495999999999999</v>
      </c>
      <c r="J3" s="50">
        <v>0.24922</v>
      </c>
      <c r="K3" s="53">
        <v>0.29827999999999999</v>
      </c>
      <c r="L3" s="53">
        <v>0.26150000000000001</v>
      </c>
      <c r="M3" s="53">
        <v>0.26716000000000001</v>
      </c>
      <c r="N3" s="54">
        <v>0.23583999999999999</v>
      </c>
      <c r="O3" s="204" t="s">
        <v>96</v>
      </c>
    </row>
    <row r="4" spans="2:15" x14ac:dyDescent="0.45">
      <c r="B4" s="9">
        <v>2</v>
      </c>
      <c r="C4" s="60">
        <v>0.32113999999999998</v>
      </c>
      <c r="D4" s="40">
        <v>0.34195999999999999</v>
      </c>
      <c r="E4" s="40">
        <v>0.31028</v>
      </c>
      <c r="F4" s="40">
        <v>0.34598000000000001</v>
      </c>
      <c r="G4" s="51">
        <v>0.36880000000000002</v>
      </c>
      <c r="H4" s="51">
        <v>0.28270000000000001</v>
      </c>
      <c r="I4" s="51">
        <v>0.32588</v>
      </c>
      <c r="J4" s="51">
        <v>0.29149999999999998</v>
      </c>
      <c r="K4" s="39">
        <v>0.31435999999999997</v>
      </c>
      <c r="L4" s="39">
        <v>0.26656000000000002</v>
      </c>
      <c r="M4" s="39">
        <v>0.28861999999999999</v>
      </c>
      <c r="N4" s="55">
        <v>0.24734</v>
      </c>
      <c r="O4" s="205"/>
    </row>
    <row r="5" spans="2:15" x14ac:dyDescent="0.45">
      <c r="B5" s="9">
        <v>3</v>
      </c>
      <c r="C5" s="60">
        <v>0.43684000000000001</v>
      </c>
      <c r="D5" s="40">
        <v>0.4657</v>
      </c>
      <c r="E5" s="40">
        <v>0.27179999999999999</v>
      </c>
      <c r="F5" s="40">
        <v>0.41226000000000002</v>
      </c>
      <c r="G5" s="51">
        <v>0.29676000000000002</v>
      </c>
      <c r="H5" s="51">
        <v>0.28042</v>
      </c>
      <c r="I5" s="51">
        <v>0.26156000000000001</v>
      </c>
      <c r="J5" s="51">
        <v>0.25024000000000002</v>
      </c>
      <c r="K5" s="39">
        <v>0.1991</v>
      </c>
      <c r="L5" s="39">
        <v>0.20108000000000001</v>
      </c>
      <c r="M5" s="39">
        <v>0.16095999999999999</v>
      </c>
      <c r="N5" s="55">
        <v>0.12645999999999999</v>
      </c>
      <c r="O5" s="205"/>
    </row>
    <row r="6" spans="2:15" ht="14.65" thickBot="1" x14ac:dyDescent="0.5">
      <c r="B6" s="9">
        <v>4</v>
      </c>
      <c r="C6" s="61">
        <v>0.74827999999999995</v>
      </c>
      <c r="D6" s="62">
        <v>0.91776000000000002</v>
      </c>
      <c r="E6" s="62">
        <v>0.67811999999999995</v>
      </c>
      <c r="F6" s="62">
        <v>0.92684</v>
      </c>
      <c r="G6" s="52">
        <v>0.25456000000000001</v>
      </c>
      <c r="H6" s="52">
        <v>0.27860000000000001</v>
      </c>
      <c r="I6" s="52">
        <v>0.26307999999999998</v>
      </c>
      <c r="J6" s="52">
        <v>0.22084000000000001</v>
      </c>
      <c r="K6" s="56">
        <v>9.4200000000000006E-2</v>
      </c>
      <c r="L6" s="56">
        <v>0.17147999999999999</v>
      </c>
      <c r="M6" s="56">
        <v>0.11552</v>
      </c>
      <c r="N6" s="57">
        <v>7.9119999999999996E-2</v>
      </c>
      <c r="O6" s="206"/>
    </row>
    <row r="9" spans="2:15" x14ac:dyDescent="0.45">
      <c r="C9" s="10" t="s">
        <v>97</v>
      </c>
      <c r="D9" s="9" t="s">
        <v>80</v>
      </c>
      <c r="E9" s="9" t="s">
        <v>69</v>
      </c>
      <c r="F9" s="9" t="s">
        <v>70</v>
      </c>
      <c r="G9" s="9" t="s">
        <v>71</v>
      </c>
      <c r="H9" s="9" t="s">
        <v>72</v>
      </c>
    </row>
    <row r="10" spans="2:15" x14ac:dyDescent="0.45">
      <c r="C10" s="10"/>
      <c r="D10" s="9"/>
      <c r="E10" s="9"/>
      <c r="F10" s="9"/>
      <c r="G10" s="9"/>
      <c r="H10" s="9"/>
    </row>
    <row r="11" spans="2:15" x14ac:dyDescent="0.45">
      <c r="C11" s="10" t="s">
        <v>109</v>
      </c>
      <c r="D11" s="9"/>
      <c r="E11" s="9"/>
      <c r="F11" s="9"/>
      <c r="G11" s="9"/>
      <c r="H11" s="9"/>
    </row>
    <row r="12" spans="2:15" x14ac:dyDescent="0.45">
      <c r="C12" s="10" t="s">
        <v>98</v>
      </c>
      <c r="D12" s="9">
        <v>-1.6750000000000001E-3</v>
      </c>
      <c r="E12" s="9" t="s">
        <v>99</v>
      </c>
      <c r="F12" s="9" t="s">
        <v>11</v>
      </c>
      <c r="G12" s="9" t="s">
        <v>15</v>
      </c>
      <c r="H12" s="9">
        <v>0.98709999999999998</v>
      </c>
    </row>
    <row r="13" spans="2:15" x14ac:dyDescent="0.45">
      <c r="C13" s="10" t="s">
        <v>100</v>
      </c>
      <c r="D13" s="9">
        <v>-1.116E-2</v>
      </c>
      <c r="E13" s="9" t="s">
        <v>101</v>
      </c>
      <c r="F13" s="9" t="s">
        <v>11</v>
      </c>
      <c r="G13" s="9" t="s">
        <v>15</v>
      </c>
      <c r="H13" s="9">
        <v>0.43930000000000002</v>
      </c>
    </row>
    <row r="14" spans="2:15" x14ac:dyDescent="0.45">
      <c r="C14" s="10"/>
      <c r="D14" s="9"/>
      <c r="E14" s="9"/>
      <c r="F14" s="9"/>
      <c r="G14" s="9"/>
      <c r="H14" s="9"/>
    </row>
    <row r="15" spans="2:15" x14ac:dyDescent="0.45">
      <c r="C15" s="10" t="s">
        <v>110</v>
      </c>
      <c r="D15" s="9"/>
      <c r="E15" s="9"/>
      <c r="F15" s="9"/>
      <c r="G15" s="9"/>
      <c r="H15" s="9"/>
    </row>
    <row r="16" spans="2:15" x14ac:dyDescent="0.45">
      <c r="C16" s="10" t="s">
        <v>98</v>
      </c>
      <c r="D16" s="9">
        <v>1.2619999999999999E-2</v>
      </c>
      <c r="E16" s="9" t="s">
        <v>102</v>
      </c>
      <c r="F16" s="9" t="s">
        <v>11</v>
      </c>
      <c r="G16" s="9" t="s">
        <v>15</v>
      </c>
      <c r="H16" s="9">
        <v>0.85580000000000001</v>
      </c>
    </row>
    <row r="17" spans="3:8" x14ac:dyDescent="0.45">
      <c r="C17" s="10" t="s">
        <v>100</v>
      </c>
      <c r="D17" s="9">
        <v>5.0619999999999998E-2</v>
      </c>
      <c r="E17" s="9" t="s">
        <v>103</v>
      </c>
      <c r="F17" s="9" t="s">
        <v>11</v>
      </c>
      <c r="G17" s="9" t="s">
        <v>15</v>
      </c>
      <c r="H17" s="9">
        <v>0.16339999999999999</v>
      </c>
    </row>
    <row r="18" spans="3:8" x14ac:dyDescent="0.45">
      <c r="C18" s="10"/>
      <c r="D18" s="9"/>
      <c r="E18" s="9"/>
      <c r="F18" s="9"/>
      <c r="G18" s="9"/>
      <c r="H18" s="9"/>
    </row>
    <row r="19" spans="3:8" x14ac:dyDescent="0.45">
      <c r="C19" s="10" t="s">
        <v>111</v>
      </c>
      <c r="D19" s="9"/>
      <c r="E19" s="9"/>
      <c r="F19" s="9"/>
      <c r="G19" s="9"/>
      <c r="H19" s="9"/>
    </row>
    <row r="20" spans="3:8" x14ac:dyDescent="0.45">
      <c r="C20" s="10" t="s">
        <v>98</v>
      </c>
      <c r="D20" s="9">
        <v>0.1244</v>
      </c>
      <c r="E20" s="9" t="s">
        <v>104</v>
      </c>
      <c r="F20" s="9" t="s">
        <v>11</v>
      </c>
      <c r="G20" s="9" t="s">
        <v>15</v>
      </c>
      <c r="H20" s="9">
        <v>8.14E-2</v>
      </c>
    </row>
    <row r="21" spans="3:8" x14ac:dyDescent="0.45">
      <c r="C21" s="10" t="s">
        <v>100</v>
      </c>
      <c r="D21" s="9">
        <v>0.2248</v>
      </c>
      <c r="E21" s="9" t="s">
        <v>105</v>
      </c>
      <c r="F21" s="9" t="s">
        <v>12</v>
      </c>
      <c r="G21" s="9" t="s">
        <v>16</v>
      </c>
      <c r="H21" s="9">
        <v>1.7399999999999999E-2</v>
      </c>
    </row>
    <row r="22" spans="3:8" x14ac:dyDescent="0.45">
      <c r="C22" s="10"/>
      <c r="D22" s="9"/>
      <c r="E22" s="9"/>
      <c r="F22" s="9"/>
      <c r="G22" s="9"/>
      <c r="H22" s="9"/>
    </row>
    <row r="23" spans="3:8" x14ac:dyDescent="0.45">
      <c r="C23" s="10" t="s">
        <v>112</v>
      </c>
      <c r="D23" s="9"/>
      <c r="E23" s="9"/>
      <c r="F23" s="9"/>
      <c r="G23" s="9"/>
      <c r="H23" s="9"/>
    </row>
    <row r="24" spans="3:8" x14ac:dyDescent="0.45">
      <c r="C24" s="10" t="s">
        <v>98</v>
      </c>
      <c r="D24" s="9">
        <v>0.5635</v>
      </c>
      <c r="E24" s="9" t="s">
        <v>106</v>
      </c>
      <c r="F24" s="9" t="s">
        <v>12</v>
      </c>
      <c r="G24" s="9" t="s">
        <v>26</v>
      </c>
      <c r="H24" s="9">
        <v>5.7000000000000002E-3</v>
      </c>
    </row>
    <row r="25" spans="3:8" x14ac:dyDescent="0.45">
      <c r="C25" s="10" t="s">
        <v>100</v>
      </c>
      <c r="D25" s="9">
        <v>0.70269999999999999</v>
      </c>
      <c r="E25" s="9" t="s">
        <v>107</v>
      </c>
      <c r="F25" s="9" t="s">
        <v>12</v>
      </c>
      <c r="G25" s="9" t="s">
        <v>26</v>
      </c>
      <c r="H25" s="9">
        <v>2.3999999999999998E-3</v>
      </c>
    </row>
  </sheetData>
  <mergeCells count="4">
    <mergeCell ref="C2:F2"/>
    <mergeCell ref="G2:J2"/>
    <mergeCell ref="K2:N2"/>
    <mergeCell ref="O3:O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80DFA-86B6-4D53-A14C-D940F0924BE2}">
  <dimension ref="A1:AD57"/>
  <sheetViews>
    <sheetView topLeftCell="B1" zoomScale="51" zoomScaleNormal="41" workbookViewId="0">
      <selection activeCell="T1" sqref="T1:AD1048576"/>
    </sheetView>
  </sheetViews>
  <sheetFormatPr defaultColWidth="11.53125" defaultRowHeight="14.25" x14ac:dyDescent="0.45"/>
  <cols>
    <col min="1" max="1" width="30.9296875" style="7" bestFit="1" customWidth="1"/>
    <col min="2" max="2" width="9" style="7" bestFit="1" customWidth="1"/>
    <col min="3" max="3" width="9.33203125" style="7" bestFit="1" customWidth="1"/>
    <col min="4" max="5" width="7.86328125" style="7" bestFit="1" customWidth="1"/>
    <col min="6" max="9" width="11.265625" style="7" bestFit="1" customWidth="1"/>
    <col min="10" max="10" width="33.86328125" style="7" bestFit="1" customWidth="1"/>
    <col min="11" max="11" width="16" style="7" customWidth="1"/>
    <col min="12" max="12" width="19.3984375" style="7" customWidth="1"/>
    <col min="13" max="13" width="33.86328125" style="7" bestFit="1" customWidth="1"/>
    <col min="14" max="17" width="22.19921875" style="7" customWidth="1"/>
    <col min="18" max="18" width="7.86328125" style="7" bestFit="1" customWidth="1"/>
    <col min="19" max="19" width="11.53125" style="7"/>
    <col min="20" max="20" width="21" customWidth="1"/>
    <col min="21" max="21" width="15.19921875" customWidth="1"/>
    <col min="22" max="22" width="23.265625" bestFit="1" customWidth="1"/>
    <col min="23" max="23" width="23.59765625" bestFit="1" customWidth="1"/>
    <col min="24" max="24" width="20.9296875" bestFit="1" customWidth="1"/>
    <col min="25" max="26" width="11.46484375" bestFit="1" customWidth="1"/>
    <col min="27" max="27" width="12.46484375" bestFit="1" customWidth="1"/>
    <col min="28" max="28" width="22.46484375" bestFit="1" customWidth="1"/>
    <col min="29" max="29" width="12.46484375" bestFit="1" customWidth="1"/>
    <col min="30" max="30" width="11.46484375" bestFit="1" customWidth="1"/>
    <col min="31" max="16384" width="11.53125" style="7"/>
  </cols>
  <sheetData>
    <row r="1" spans="1:18" x14ac:dyDescent="0.45">
      <c r="A1" s="160"/>
      <c r="B1" s="158" t="s">
        <v>236</v>
      </c>
      <c r="C1" s="159" t="s">
        <v>237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O1" s="160"/>
      <c r="P1" s="160"/>
      <c r="Q1" s="160"/>
      <c r="R1" s="160"/>
    </row>
    <row r="2" spans="1:18" x14ac:dyDescent="0.45">
      <c r="A2" s="161" t="s">
        <v>238</v>
      </c>
      <c r="B2" s="163" t="s">
        <v>239</v>
      </c>
      <c r="C2" s="163" t="s">
        <v>240</v>
      </c>
      <c r="D2" s="163" t="s">
        <v>241</v>
      </c>
      <c r="E2" s="163" t="s">
        <v>242</v>
      </c>
      <c r="F2" s="164" t="s">
        <v>243</v>
      </c>
      <c r="G2" s="164" t="s">
        <v>244</v>
      </c>
      <c r="H2" s="164" t="s">
        <v>245</v>
      </c>
      <c r="I2" s="164" t="s">
        <v>246</v>
      </c>
      <c r="J2" s="161" t="s">
        <v>238</v>
      </c>
      <c r="K2" s="161" t="s">
        <v>247</v>
      </c>
      <c r="L2" s="161" t="s">
        <v>248</v>
      </c>
      <c r="M2" s="161" t="s">
        <v>238</v>
      </c>
      <c r="N2" s="161" t="s">
        <v>249</v>
      </c>
      <c r="O2" s="161" t="s">
        <v>250</v>
      </c>
      <c r="P2" s="161" t="s">
        <v>251</v>
      </c>
      <c r="Q2" s="161" t="s">
        <v>252</v>
      </c>
      <c r="R2" s="164" t="s">
        <v>253</v>
      </c>
    </row>
    <row r="3" spans="1:18" x14ac:dyDescent="0.45">
      <c r="A3" s="165" t="s">
        <v>254</v>
      </c>
      <c r="B3" s="166">
        <v>19781</v>
      </c>
      <c r="C3" s="166">
        <v>15709</v>
      </c>
      <c r="D3" s="166">
        <v>23337</v>
      </c>
      <c r="E3" s="166"/>
      <c r="F3" s="166">
        <v>54853</v>
      </c>
      <c r="G3" s="166">
        <v>42525</v>
      </c>
      <c r="H3" s="166">
        <v>65399</v>
      </c>
      <c r="I3" s="166"/>
      <c r="J3" s="165" t="s">
        <v>254</v>
      </c>
      <c r="K3" s="162">
        <f t="shared" ref="K3:K57" si="0">AVERAGE(F3:I3)/AVERAGE(B3:E3)</f>
        <v>2.7670457443010861</v>
      </c>
      <c r="L3" s="162">
        <f t="shared" ref="L3:L57" si="1">-LOG10(_xlfn.T.TEST(B3:E3,F3:I3,2,1))</f>
        <v>1.8016599133193287</v>
      </c>
      <c r="M3" s="165" t="s">
        <v>254</v>
      </c>
      <c r="N3" s="49">
        <f t="shared" ref="N3:Q18" si="2">F3/B3</f>
        <v>2.7730145088721501</v>
      </c>
      <c r="O3" s="49">
        <f t="shared" si="2"/>
        <v>2.7070469157807628</v>
      </c>
      <c r="P3" s="49">
        <f t="shared" si="2"/>
        <v>2.8023739126708662</v>
      </c>
      <c r="Q3" s="49"/>
      <c r="R3" s="162">
        <f t="shared" ref="R3:R57" si="3">MEDIAN(N3:Q3)</f>
        <v>2.7730145088721501</v>
      </c>
    </row>
    <row r="4" spans="1:18" x14ac:dyDescent="0.45">
      <c r="A4" s="165" t="s">
        <v>255</v>
      </c>
      <c r="B4" s="166">
        <v>3948</v>
      </c>
      <c r="C4" s="166">
        <v>3133</v>
      </c>
      <c r="D4" s="166">
        <v>2819</v>
      </c>
      <c r="E4" s="166"/>
      <c r="F4" s="166">
        <v>8217</v>
      </c>
      <c r="G4" s="166">
        <v>10242</v>
      </c>
      <c r="H4" s="166">
        <v>8765</v>
      </c>
      <c r="I4" s="166"/>
      <c r="J4" s="165" t="s">
        <v>255</v>
      </c>
      <c r="K4" s="162">
        <f t="shared" si="0"/>
        <v>2.7498989898989898</v>
      </c>
      <c r="L4" s="162">
        <f t="shared" si="1"/>
        <v>1.7039142650336088</v>
      </c>
      <c r="M4" s="165" t="s">
        <v>255</v>
      </c>
      <c r="N4" s="49">
        <f t="shared" si="2"/>
        <v>2.0813069908814588</v>
      </c>
      <c r="O4" s="49">
        <f t="shared" si="2"/>
        <v>3.2690711777848707</v>
      </c>
      <c r="P4" s="49">
        <f t="shared" si="2"/>
        <v>3.1092586023412556</v>
      </c>
      <c r="Q4" s="49"/>
      <c r="R4" s="162">
        <f t="shared" si="3"/>
        <v>3.1092586023412556</v>
      </c>
    </row>
    <row r="5" spans="1:18" x14ac:dyDescent="0.45">
      <c r="A5" s="165" t="s">
        <v>256</v>
      </c>
      <c r="B5" s="166"/>
      <c r="C5" s="166">
        <v>3032608</v>
      </c>
      <c r="D5" s="166">
        <v>1615315</v>
      </c>
      <c r="E5" s="166">
        <v>3375177</v>
      </c>
      <c r="F5" s="166"/>
      <c r="G5" s="166">
        <v>2330340</v>
      </c>
      <c r="H5" s="166">
        <v>1207170</v>
      </c>
      <c r="I5" s="166">
        <v>2857751</v>
      </c>
      <c r="J5" s="165" t="s">
        <v>256</v>
      </c>
      <c r="K5" s="162">
        <f t="shared" si="0"/>
        <v>0.79710598147848089</v>
      </c>
      <c r="L5" s="162">
        <f t="shared" si="1"/>
        <v>1.6175917904100072</v>
      </c>
      <c r="M5" s="165" t="s">
        <v>256</v>
      </c>
      <c r="N5" s="49"/>
      <c r="O5" s="49">
        <f t="shared" si="2"/>
        <v>0.76842770315187459</v>
      </c>
      <c r="P5" s="49">
        <f t="shared" si="2"/>
        <v>0.74732792056038611</v>
      </c>
      <c r="Q5" s="49">
        <f t="shared" si="2"/>
        <v>0.84669663250253246</v>
      </c>
      <c r="R5" s="162">
        <f t="shared" si="3"/>
        <v>0.76842770315187459</v>
      </c>
    </row>
    <row r="6" spans="1:18" x14ac:dyDescent="0.45">
      <c r="A6" s="165" t="s">
        <v>257</v>
      </c>
      <c r="B6" s="166"/>
      <c r="C6" s="166">
        <v>2473</v>
      </c>
      <c r="D6" s="166">
        <v>2109</v>
      </c>
      <c r="E6" s="166">
        <v>3115</v>
      </c>
      <c r="F6" s="166"/>
      <c r="G6" s="166">
        <v>1933</v>
      </c>
      <c r="H6" s="166">
        <v>1461</v>
      </c>
      <c r="I6" s="166">
        <v>2198</v>
      </c>
      <c r="J6" s="165" t="s">
        <v>257</v>
      </c>
      <c r="K6" s="162">
        <f t="shared" si="0"/>
        <v>0.72651682473691048</v>
      </c>
      <c r="L6" s="162">
        <f t="shared" si="1"/>
        <v>1.609377599140652</v>
      </c>
      <c r="M6" s="165" t="s">
        <v>257</v>
      </c>
      <c r="N6" s="49"/>
      <c r="O6" s="49">
        <f t="shared" si="2"/>
        <v>0.78164173069146781</v>
      </c>
      <c r="P6" s="49">
        <f t="shared" si="2"/>
        <v>0.69274537695590332</v>
      </c>
      <c r="Q6" s="49">
        <f t="shared" si="2"/>
        <v>0.70561797752808986</v>
      </c>
      <c r="R6" s="162">
        <f t="shared" si="3"/>
        <v>0.70561797752808986</v>
      </c>
    </row>
    <row r="7" spans="1:18" x14ac:dyDescent="0.45">
      <c r="A7" s="165" t="s">
        <v>258</v>
      </c>
      <c r="B7" s="166">
        <v>11817</v>
      </c>
      <c r="C7" s="166">
        <v>9517</v>
      </c>
      <c r="D7" s="166">
        <v>8846</v>
      </c>
      <c r="E7" s="166">
        <v>8988</v>
      </c>
      <c r="F7" s="166">
        <v>3556</v>
      </c>
      <c r="G7" s="166">
        <v>6131</v>
      </c>
      <c r="H7" s="166">
        <v>4171</v>
      </c>
      <c r="I7" s="166">
        <v>5855</v>
      </c>
      <c r="J7" s="165" t="s">
        <v>258</v>
      </c>
      <c r="K7" s="162">
        <f t="shared" si="0"/>
        <v>0.50329350490196079</v>
      </c>
      <c r="L7" s="162">
        <f t="shared" si="1"/>
        <v>1.5853173342569824</v>
      </c>
      <c r="M7" s="165" t="s">
        <v>258</v>
      </c>
      <c r="N7" s="49">
        <f>F7/B7</f>
        <v>0.30092239993230091</v>
      </c>
      <c r="O7" s="49">
        <f t="shared" si="2"/>
        <v>0.64421561416412731</v>
      </c>
      <c r="P7" s="49">
        <f t="shared" si="2"/>
        <v>0.47151254804431381</v>
      </c>
      <c r="Q7" s="49">
        <f t="shared" si="2"/>
        <v>0.65142412105028924</v>
      </c>
      <c r="R7" s="162">
        <f t="shared" si="3"/>
        <v>0.55786408110422059</v>
      </c>
    </row>
    <row r="8" spans="1:18" x14ac:dyDescent="0.45">
      <c r="A8" s="165" t="s">
        <v>259</v>
      </c>
      <c r="B8" s="166"/>
      <c r="C8" s="166">
        <v>4050</v>
      </c>
      <c r="D8" s="166">
        <v>2896</v>
      </c>
      <c r="E8" s="166">
        <v>4798</v>
      </c>
      <c r="F8" s="166"/>
      <c r="G8" s="166">
        <v>2267</v>
      </c>
      <c r="H8" s="166">
        <v>1822</v>
      </c>
      <c r="I8" s="166">
        <v>2797</v>
      </c>
      <c r="J8" s="165" t="s">
        <v>259</v>
      </c>
      <c r="K8" s="162">
        <f t="shared" si="0"/>
        <v>0.58634196185286114</v>
      </c>
      <c r="L8" s="162">
        <f t="shared" si="1"/>
        <v>1.543810199756974</v>
      </c>
      <c r="M8" s="165" t="s">
        <v>259</v>
      </c>
      <c r="N8" s="49"/>
      <c r="O8" s="49">
        <f t="shared" si="2"/>
        <v>0.55975308641975308</v>
      </c>
      <c r="P8" s="49">
        <f t="shared" si="2"/>
        <v>0.6291436464088398</v>
      </c>
      <c r="Q8" s="49">
        <f t="shared" si="2"/>
        <v>0.5829512296790329</v>
      </c>
      <c r="R8" s="162">
        <f t="shared" si="3"/>
        <v>0.5829512296790329</v>
      </c>
    </row>
    <row r="9" spans="1:18" x14ac:dyDescent="0.45">
      <c r="A9" s="165" t="s">
        <v>260</v>
      </c>
      <c r="B9" s="166">
        <v>22039</v>
      </c>
      <c r="C9" s="166">
        <v>26537</v>
      </c>
      <c r="D9" s="166">
        <v>31160</v>
      </c>
      <c r="E9" s="166">
        <v>20180</v>
      </c>
      <c r="F9" s="166">
        <v>43498</v>
      </c>
      <c r="G9" s="166">
        <v>50574</v>
      </c>
      <c r="H9" s="166">
        <v>51866</v>
      </c>
      <c r="I9" s="166">
        <v>23571</v>
      </c>
      <c r="J9" s="165" t="s">
        <v>260</v>
      </c>
      <c r="K9" s="162">
        <f t="shared" si="0"/>
        <v>1.6965150726610352</v>
      </c>
      <c r="L9" s="162">
        <f t="shared" si="1"/>
        <v>1.460026247403323</v>
      </c>
      <c r="M9" s="165" t="s">
        <v>260</v>
      </c>
      <c r="N9" s="49">
        <f t="shared" ref="N9:N18" si="4">F9/B9</f>
        <v>1.9736830164708017</v>
      </c>
      <c r="O9" s="49">
        <f t="shared" si="2"/>
        <v>1.9057919131778271</v>
      </c>
      <c r="P9" s="49">
        <f t="shared" si="2"/>
        <v>1.6645057766367137</v>
      </c>
      <c r="Q9" s="49">
        <f t="shared" si="2"/>
        <v>1.1680376610505452</v>
      </c>
      <c r="R9" s="162">
        <f t="shared" si="3"/>
        <v>1.7851488449072703</v>
      </c>
    </row>
    <row r="10" spans="1:18" x14ac:dyDescent="0.45">
      <c r="A10" s="165" t="s">
        <v>261</v>
      </c>
      <c r="B10" s="166">
        <v>33478</v>
      </c>
      <c r="C10" s="166">
        <v>34858</v>
      </c>
      <c r="D10" s="166">
        <v>40575</v>
      </c>
      <c r="E10" s="166">
        <v>24812</v>
      </c>
      <c r="F10" s="166">
        <v>79693</v>
      </c>
      <c r="G10" s="166">
        <v>74402</v>
      </c>
      <c r="H10" s="166">
        <v>84404</v>
      </c>
      <c r="I10" s="166">
        <v>29565</v>
      </c>
      <c r="J10" s="165" t="s">
        <v>261</v>
      </c>
      <c r="K10" s="162">
        <f t="shared" si="0"/>
        <v>2.0046214936847067</v>
      </c>
      <c r="L10" s="162">
        <f t="shared" si="1"/>
        <v>1.3907524740395441</v>
      </c>
      <c r="M10" s="165" t="s">
        <v>261</v>
      </c>
      <c r="N10" s="49">
        <f t="shared" si="4"/>
        <v>2.3804588087699385</v>
      </c>
      <c r="O10" s="49">
        <f t="shared" si="2"/>
        <v>2.1344311205462159</v>
      </c>
      <c r="P10" s="49">
        <f t="shared" si="2"/>
        <v>2.0801971657424523</v>
      </c>
      <c r="Q10" s="49">
        <f t="shared" si="2"/>
        <v>1.1915605352248912</v>
      </c>
      <c r="R10" s="162">
        <f t="shared" si="3"/>
        <v>2.1073141431443343</v>
      </c>
    </row>
    <row r="11" spans="1:18" x14ac:dyDescent="0.45">
      <c r="A11" s="165" t="s">
        <v>262</v>
      </c>
      <c r="B11" s="166">
        <v>3989</v>
      </c>
      <c r="C11" s="166">
        <v>2643</v>
      </c>
      <c r="D11" s="166">
        <v>1956</v>
      </c>
      <c r="E11" s="166">
        <v>2300</v>
      </c>
      <c r="F11" s="166">
        <v>1048</v>
      </c>
      <c r="G11" s="166">
        <v>1487</v>
      </c>
      <c r="H11" s="166">
        <v>898</v>
      </c>
      <c r="I11" s="166">
        <v>1461</v>
      </c>
      <c r="J11" s="165" t="s">
        <v>262</v>
      </c>
      <c r="K11" s="162">
        <f t="shared" si="0"/>
        <v>0.44948567229977959</v>
      </c>
      <c r="L11" s="162">
        <f t="shared" si="1"/>
        <v>1.2689940484191766</v>
      </c>
      <c r="M11" s="165" t="s">
        <v>262</v>
      </c>
      <c r="N11" s="49">
        <f t="shared" si="4"/>
        <v>0.26272248683880672</v>
      </c>
      <c r="O11" s="49">
        <f t="shared" si="2"/>
        <v>0.56261823685206203</v>
      </c>
      <c r="P11" s="49">
        <f t="shared" si="2"/>
        <v>0.45910020449897748</v>
      </c>
      <c r="Q11" s="49">
        <f t="shared" si="2"/>
        <v>0.63521739130434784</v>
      </c>
      <c r="R11" s="162">
        <f t="shared" si="3"/>
        <v>0.51085922067551981</v>
      </c>
    </row>
    <row r="12" spans="1:18" x14ac:dyDescent="0.45">
      <c r="A12" s="165" t="s">
        <v>263</v>
      </c>
      <c r="B12" s="166">
        <v>9371</v>
      </c>
      <c r="C12" s="166">
        <v>26256</v>
      </c>
      <c r="D12" s="166">
        <v>17966</v>
      </c>
      <c r="E12" s="166">
        <v>12438</v>
      </c>
      <c r="F12" s="166">
        <v>6740</v>
      </c>
      <c r="G12" s="166">
        <v>11992</v>
      </c>
      <c r="H12" s="166">
        <v>8841</v>
      </c>
      <c r="I12" s="166">
        <v>8053</v>
      </c>
      <c r="J12" s="165" t="s">
        <v>263</v>
      </c>
      <c r="K12" s="162">
        <f t="shared" si="0"/>
        <v>0.53953446108645942</v>
      </c>
      <c r="L12" s="162">
        <f t="shared" si="1"/>
        <v>1.2083585365703047</v>
      </c>
      <c r="M12" s="165" t="s">
        <v>263</v>
      </c>
      <c r="N12" s="49">
        <f t="shared" si="4"/>
        <v>0.71924020915590647</v>
      </c>
      <c r="O12" s="49">
        <f t="shared" si="2"/>
        <v>0.45673369896404631</v>
      </c>
      <c r="P12" s="49">
        <f t="shared" si="2"/>
        <v>0.49209618167650004</v>
      </c>
      <c r="Q12" s="49">
        <f t="shared" si="2"/>
        <v>0.64745135873934712</v>
      </c>
      <c r="R12" s="162">
        <f t="shared" si="3"/>
        <v>0.56977377020792352</v>
      </c>
    </row>
    <row r="13" spans="1:18" x14ac:dyDescent="0.45">
      <c r="A13" s="165" t="s">
        <v>264</v>
      </c>
      <c r="B13" s="166">
        <v>3370</v>
      </c>
      <c r="C13" s="166">
        <v>3996</v>
      </c>
      <c r="D13" s="166">
        <v>3727</v>
      </c>
      <c r="E13" s="166">
        <v>2270</v>
      </c>
      <c r="F13" s="166">
        <v>804</v>
      </c>
      <c r="G13" s="166">
        <v>2715</v>
      </c>
      <c r="H13" s="166">
        <v>2664</v>
      </c>
      <c r="I13" s="166">
        <v>1886</v>
      </c>
      <c r="J13" s="165" t="s">
        <v>264</v>
      </c>
      <c r="K13" s="162">
        <f t="shared" si="0"/>
        <v>0.60383147496819578</v>
      </c>
      <c r="L13" s="162">
        <f t="shared" si="1"/>
        <v>1.2047710907953724</v>
      </c>
      <c r="M13" s="165" t="s">
        <v>264</v>
      </c>
      <c r="N13" s="49">
        <f t="shared" si="4"/>
        <v>0.23857566765578636</v>
      </c>
      <c r="O13" s="49">
        <f t="shared" si="2"/>
        <v>0.67942942942942941</v>
      </c>
      <c r="P13" s="49">
        <f t="shared" si="2"/>
        <v>0.71478400858599411</v>
      </c>
      <c r="Q13" s="49">
        <f t="shared" si="2"/>
        <v>0.83083700440528629</v>
      </c>
      <c r="R13" s="162">
        <f t="shared" si="3"/>
        <v>0.69710671900771182</v>
      </c>
    </row>
    <row r="14" spans="1:18" x14ac:dyDescent="0.45">
      <c r="A14" s="167" t="s">
        <v>265</v>
      </c>
      <c r="B14" s="168">
        <v>43289</v>
      </c>
      <c r="C14" s="168">
        <v>25783</v>
      </c>
      <c r="D14" s="168">
        <v>21406</v>
      </c>
      <c r="E14" s="168">
        <v>32749</v>
      </c>
      <c r="F14" s="168">
        <v>10149</v>
      </c>
      <c r="G14" s="168">
        <v>16204</v>
      </c>
      <c r="H14" s="168">
        <v>14696</v>
      </c>
      <c r="I14" s="168">
        <v>17407</v>
      </c>
      <c r="J14" s="167" t="s">
        <v>265</v>
      </c>
      <c r="K14" s="162">
        <f t="shared" si="0"/>
        <v>0.47437655708570364</v>
      </c>
      <c r="L14" s="162">
        <f t="shared" si="1"/>
        <v>1.1437139824250384</v>
      </c>
      <c r="M14" s="167" t="s">
        <v>265</v>
      </c>
      <c r="N14" s="49">
        <f t="shared" si="4"/>
        <v>0.23444755018595947</v>
      </c>
      <c r="O14" s="49">
        <f t="shared" si="2"/>
        <v>0.62847612768103012</v>
      </c>
      <c r="P14" s="49">
        <f t="shared" si="2"/>
        <v>0.68653648509763621</v>
      </c>
      <c r="Q14" s="49">
        <f t="shared" si="2"/>
        <v>0.53152768023451102</v>
      </c>
      <c r="R14" s="162">
        <f t="shared" si="3"/>
        <v>0.58000190395777063</v>
      </c>
    </row>
    <row r="15" spans="1:18" x14ac:dyDescent="0.45">
      <c r="A15" s="165" t="s">
        <v>266</v>
      </c>
      <c r="B15" s="166">
        <v>308701</v>
      </c>
      <c r="C15" s="166">
        <v>335247</v>
      </c>
      <c r="D15" s="166">
        <v>304613</v>
      </c>
      <c r="E15" s="166">
        <v>301301</v>
      </c>
      <c r="F15" s="166">
        <v>122997</v>
      </c>
      <c r="G15" s="166">
        <v>332433</v>
      </c>
      <c r="H15" s="166">
        <v>209505</v>
      </c>
      <c r="I15" s="166">
        <v>168433</v>
      </c>
      <c r="J15" s="165" t="s">
        <v>266</v>
      </c>
      <c r="K15" s="162">
        <f t="shared" si="0"/>
        <v>0.66676801118843521</v>
      </c>
      <c r="L15" s="162">
        <f t="shared" si="1"/>
        <v>1.1325799923228326</v>
      </c>
      <c r="M15" s="165" t="s">
        <v>266</v>
      </c>
      <c r="N15" s="49">
        <f t="shared" si="4"/>
        <v>0.398434083465878</v>
      </c>
      <c r="O15" s="49">
        <f t="shared" si="2"/>
        <v>0.99160618886969909</v>
      </c>
      <c r="P15" s="49">
        <f t="shared" si="2"/>
        <v>0.68777432348586565</v>
      </c>
      <c r="Q15" s="49">
        <f t="shared" si="2"/>
        <v>0.55901905403566532</v>
      </c>
      <c r="R15" s="162">
        <f t="shared" si="3"/>
        <v>0.62339668876076548</v>
      </c>
    </row>
    <row r="16" spans="1:18" x14ac:dyDescent="0.45">
      <c r="A16" s="165" t="s">
        <v>267</v>
      </c>
      <c r="B16" s="166">
        <v>27601</v>
      </c>
      <c r="C16" s="166">
        <v>20585</v>
      </c>
      <c r="D16" s="166">
        <v>17290</v>
      </c>
      <c r="E16" s="166">
        <v>22841</v>
      </c>
      <c r="F16" s="166">
        <v>11237</v>
      </c>
      <c r="G16" s="166">
        <v>18306</v>
      </c>
      <c r="H16" s="166">
        <v>12270</v>
      </c>
      <c r="I16" s="166">
        <v>15378</v>
      </c>
      <c r="J16" s="165" t="s">
        <v>267</v>
      </c>
      <c r="K16" s="162">
        <f t="shared" si="0"/>
        <v>0.64756502145679762</v>
      </c>
      <c r="L16" s="162">
        <f t="shared" si="1"/>
        <v>1.0763653213121946</v>
      </c>
      <c r="M16" s="165" t="s">
        <v>267</v>
      </c>
      <c r="N16" s="49">
        <f t="shared" si="4"/>
        <v>0.4071229303286113</v>
      </c>
      <c r="O16" s="49">
        <f t="shared" si="2"/>
        <v>0.88928831673548703</v>
      </c>
      <c r="P16" s="49">
        <f t="shared" si="2"/>
        <v>0.70965876229034119</v>
      </c>
      <c r="Q16" s="49">
        <f t="shared" si="2"/>
        <v>0.67326299198809159</v>
      </c>
      <c r="R16" s="162">
        <f t="shared" si="3"/>
        <v>0.69146087713921633</v>
      </c>
    </row>
    <row r="17" spans="1:18" x14ac:dyDescent="0.45">
      <c r="A17" s="165" t="s">
        <v>268</v>
      </c>
      <c r="B17" s="166">
        <v>3159</v>
      </c>
      <c r="C17" s="166">
        <v>1673</v>
      </c>
      <c r="D17" s="166">
        <v>1437</v>
      </c>
      <c r="E17" s="166">
        <v>2138</v>
      </c>
      <c r="F17" s="166">
        <v>772</v>
      </c>
      <c r="G17" s="166">
        <v>925</v>
      </c>
      <c r="H17" s="166">
        <v>736</v>
      </c>
      <c r="I17" s="166">
        <v>1636</v>
      </c>
      <c r="J17" s="165" t="s">
        <v>268</v>
      </c>
      <c r="K17" s="162">
        <f t="shared" si="0"/>
        <v>0.48400142738194363</v>
      </c>
      <c r="L17" s="162">
        <f t="shared" si="1"/>
        <v>1.0490125800486625</v>
      </c>
      <c r="M17" s="165" t="s">
        <v>268</v>
      </c>
      <c r="N17" s="49">
        <f t="shared" si="4"/>
        <v>0.24438113327002217</v>
      </c>
      <c r="O17" s="49">
        <f t="shared" si="2"/>
        <v>0.55289898386132696</v>
      </c>
      <c r="P17" s="49">
        <f t="shared" si="2"/>
        <v>0.51217814892136393</v>
      </c>
      <c r="Q17" s="49">
        <f t="shared" si="2"/>
        <v>0.76520112254443406</v>
      </c>
      <c r="R17" s="162">
        <f t="shared" si="3"/>
        <v>0.53253856639134545</v>
      </c>
    </row>
    <row r="18" spans="1:18" x14ac:dyDescent="0.45">
      <c r="A18" s="165" t="s">
        <v>269</v>
      </c>
      <c r="B18" s="166">
        <v>6886</v>
      </c>
      <c r="C18" s="166">
        <v>4788</v>
      </c>
      <c r="D18" s="166">
        <v>3261</v>
      </c>
      <c r="E18" s="166">
        <v>5788</v>
      </c>
      <c r="F18" s="166">
        <v>2020</v>
      </c>
      <c r="G18" s="166">
        <v>4066</v>
      </c>
      <c r="H18" s="166">
        <v>2421</v>
      </c>
      <c r="I18" s="166">
        <v>3059</v>
      </c>
      <c r="J18" s="165" t="s">
        <v>269</v>
      </c>
      <c r="K18" s="162">
        <f t="shared" si="0"/>
        <v>0.55812382377068959</v>
      </c>
      <c r="L18" s="162">
        <f t="shared" si="1"/>
        <v>0.99859156658180281</v>
      </c>
      <c r="M18" s="165" t="s">
        <v>269</v>
      </c>
      <c r="N18" s="49">
        <f t="shared" si="4"/>
        <v>0.29334882370026139</v>
      </c>
      <c r="O18" s="49">
        <f t="shared" si="2"/>
        <v>0.84920634920634919</v>
      </c>
      <c r="P18" s="49">
        <f t="shared" si="2"/>
        <v>0.74241030358785653</v>
      </c>
      <c r="Q18" s="49">
        <f t="shared" si="2"/>
        <v>0.52850725639253626</v>
      </c>
      <c r="R18" s="162">
        <f t="shared" si="3"/>
        <v>0.6354587799901964</v>
      </c>
    </row>
    <row r="19" spans="1:18" x14ac:dyDescent="0.45">
      <c r="A19" s="165" t="s">
        <v>270</v>
      </c>
      <c r="B19" s="166"/>
      <c r="C19" s="166">
        <v>1196594</v>
      </c>
      <c r="D19" s="166">
        <v>633084</v>
      </c>
      <c r="E19" s="166">
        <v>1349223</v>
      </c>
      <c r="F19" s="166"/>
      <c r="G19" s="166">
        <v>937295</v>
      </c>
      <c r="H19" s="166">
        <v>574994</v>
      </c>
      <c r="I19" s="166">
        <v>1102669</v>
      </c>
      <c r="J19" s="165" t="s">
        <v>270</v>
      </c>
      <c r="K19" s="162">
        <f t="shared" si="0"/>
        <v>0.8225981243203232</v>
      </c>
      <c r="L19" s="162">
        <f t="shared" si="1"/>
        <v>0.99229647832289725</v>
      </c>
      <c r="M19" s="165" t="s">
        <v>270</v>
      </c>
      <c r="N19" s="49"/>
      <c r="O19" s="49">
        <f t="shared" ref="O19:Q34" si="5">G19/C19</f>
        <v>0.78330244009246242</v>
      </c>
      <c r="P19" s="49">
        <f t="shared" si="5"/>
        <v>0.90824282401703404</v>
      </c>
      <c r="Q19" s="49">
        <f t="shared" si="5"/>
        <v>0.81726223166963508</v>
      </c>
      <c r="R19" s="162">
        <f t="shared" si="3"/>
        <v>0.81726223166963508</v>
      </c>
    </row>
    <row r="20" spans="1:18" x14ac:dyDescent="0.45">
      <c r="A20" s="165" t="s">
        <v>271</v>
      </c>
      <c r="B20" s="166">
        <v>16990</v>
      </c>
      <c r="C20" s="166">
        <v>47297</v>
      </c>
      <c r="D20" s="166"/>
      <c r="E20" s="166">
        <v>47873</v>
      </c>
      <c r="F20" s="166">
        <v>6961</v>
      </c>
      <c r="G20" s="166">
        <v>13167</v>
      </c>
      <c r="H20" s="166"/>
      <c r="I20" s="166">
        <v>30817</v>
      </c>
      <c r="J20" s="165" t="s">
        <v>271</v>
      </c>
      <c r="K20" s="162">
        <f t="shared" si="0"/>
        <v>0.45421718972895869</v>
      </c>
      <c r="L20" s="162">
        <f t="shared" si="1"/>
        <v>0.98241821791648576</v>
      </c>
      <c r="M20" s="165" t="s">
        <v>271</v>
      </c>
      <c r="N20" s="49">
        <f t="shared" ref="N20:Q35" si="6">F20/B20</f>
        <v>0.40971159505591526</v>
      </c>
      <c r="O20" s="49">
        <f t="shared" si="6"/>
        <v>0.27838974987842779</v>
      </c>
      <c r="P20" s="49"/>
      <c r="Q20" s="49">
        <f t="shared" si="5"/>
        <v>0.6437240198023938</v>
      </c>
      <c r="R20" s="162">
        <f t="shared" si="3"/>
        <v>0.40971159505591526</v>
      </c>
    </row>
    <row r="21" spans="1:18" x14ac:dyDescent="0.45">
      <c r="A21" s="165" t="s">
        <v>272</v>
      </c>
      <c r="B21" s="166">
        <v>173892</v>
      </c>
      <c r="C21" s="166">
        <v>227887</v>
      </c>
      <c r="D21" s="166"/>
      <c r="E21" s="166">
        <v>663078</v>
      </c>
      <c r="F21" s="166">
        <v>54577</v>
      </c>
      <c r="G21" s="166">
        <v>137775</v>
      </c>
      <c r="H21" s="166"/>
      <c r="I21" s="166">
        <v>383247</v>
      </c>
      <c r="J21" s="165" t="s">
        <v>272</v>
      </c>
      <c r="K21" s="162">
        <f t="shared" si="0"/>
        <v>0.54054112430119727</v>
      </c>
      <c r="L21" s="162">
        <f t="shared" si="1"/>
        <v>0.95986605533941949</v>
      </c>
      <c r="M21" s="165" t="s">
        <v>272</v>
      </c>
      <c r="N21" s="49">
        <f t="shared" si="6"/>
        <v>0.31385572654291172</v>
      </c>
      <c r="O21" s="49">
        <f t="shared" si="6"/>
        <v>0.60457595211661919</v>
      </c>
      <c r="P21" s="49"/>
      <c r="Q21" s="49">
        <f t="shared" si="5"/>
        <v>0.57798177589966793</v>
      </c>
      <c r="R21" s="162">
        <f t="shared" si="3"/>
        <v>0.57798177589966793</v>
      </c>
    </row>
    <row r="22" spans="1:18" x14ac:dyDescent="0.45">
      <c r="A22" s="165" t="s">
        <v>273</v>
      </c>
      <c r="B22" s="166">
        <v>28635</v>
      </c>
      <c r="C22" s="166">
        <v>13817</v>
      </c>
      <c r="D22" s="166">
        <v>11187</v>
      </c>
      <c r="E22" s="166">
        <v>18398</v>
      </c>
      <c r="F22" s="166">
        <v>4322</v>
      </c>
      <c r="G22" s="166">
        <v>7710</v>
      </c>
      <c r="H22" s="166">
        <v>7643</v>
      </c>
      <c r="I22" s="166">
        <v>10537</v>
      </c>
      <c r="J22" s="165" t="s">
        <v>273</v>
      </c>
      <c r="K22" s="162">
        <f t="shared" si="0"/>
        <v>0.41939558837819452</v>
      </c>
      <c r="L22" s="162">
        <f t="shared" si="1"/>
        <v>0.94805917469693934</v>
      </c>
      <c r="M22" s="165" t="s">
        <v>273</v>
      </c>
      <c r="N22" s="49">
        <f t="shared" si="6"/>
        <v>0.15093417146848262</v>
      </c>
      <c r="O22" s="49">
        <f t="shared" si="6"/>
        <v>0.55800825070565241</v>
      </c>
      <c r="P22" s="49">
        <f t="shared" si="6"/>
        <v>0.68320371860194873</v>
      </c>
      <c r="Q22" s="49">
        <f t="shared" si="5"/>
        <v>0.57272529622785084</v>
      </c>
      <c r="R22" s="162">
        <f t="shared" si="3"/>
        <v>0.56536677346675157</v>
      </c>
    </row>
    <row r="23" spans="1:18" x14ac:dyDescent="0.45">
      <c r="A23" s="165" t="s">
        <v>274</v>
      </c>
      <c r="B23" s="166">
        <v>3603</v>
      </c>
      <c r="C23" s="166">
        <v>1846</v>
      </c>
      <c r="D23" s="166">
        <v>1803</v>
      </c>
      <c r="E23" s="166">
        <v>1894</v>
      </c>
      <c r="F23" s="166">
        <v>798</v>
      </c>
      <c r="G23" s="166">
        <v>1263</v>
      </c>
      <c r="H23" s="166">
        <v>1392</v>
      </c>
      <c r="I23" s="166">
        <v>1059</v>
      </c>
      <c r="J23" s="165" t="s">
        <v>274</v>
      </c>
      <c r="K23" s="162">
        <f t="shared" si="0"/>
        <v>0.49333041766892632</v>
      </c>
      <c r="L23" s="162">
        <f t="shared" si="1"/>
        <v>0.89138197863296198</v>
      </c>
      <c r="M23" s="165" t="s">
        <v>274</v>
      </c>
      <c r="N23" s="49">
        <f t="shared" si="6"/>
        <v>0.22148209825145712</v>
      </c>
      <c r="O23" s="49">
        <f t="shared" si="6"/>
        <v>0.68418201516793065</v>
      </c>
      <c r="P23" s="49">
        <f t="shared" si="6"/>
        <v>0.77204658901830281</v>
      </c>
      <c r="Q23" s="49">
        <f t="shared" si="5"/>
        <v>0.55913410770855332</v>
      </c>
      <c r="R23" s="162">
        <f t="shared" si="3"/>
        <v>0.62165806143824198</v>
      </c>
    </row>
    <row r="24" spans="1:18" x14ac:dyDescent="0.45">
      <c r="A24" s="165" t="s">
        <v>275</v>
      </c>
      <c r="B24" s="166">
        <v>11912</v>
      </c>
      <c r="C24" s="166">
        <v>3384</v>
      </c>
      <c r="D24" s="166">
        <v>3261</v>
      </c>
      <c r="E24" s="166">
        <v>7526</v>
      </c>
      <c r="F24" s="166">
        <v>1058</v>
      </c>
      <c r="G24" s="166">
        <v>1182</v>
      </c>
      <c r="H24" s="166">
        <v>2090</v>
      </c>
      <c r="I24" s="166">
        <v>3575</v>
      </c>
      <c r="J24" s="165" t="s">
        <v>275</v>
      </c>
      <c r="K24" s="162">
        <f t="shared" si="0"/>
        <v>0.30307096576314074</v>
      </c>
      <c r="L24" s="162">
        <f t="shared" si="1"/>
        <v>0.89131542524035645</v>
      </c>
      <c r="M24" s="165" t="s">
        <v>275</v>
      </c>
      <c r="N24" s="49">
        <f t="shared" si="6"/>
        <v>8.8817998656816652E-2</v>
      </c>
      <c r="O24" s="49">
        <f t="shared" si="6"/>
        <v>0.34929078014184395</v>
      </c>
      <c r="P24" s="49">
        <f t="shared" si="6"/>
        <v>0.64090769702545236</v>
      </c>
      <c r="Q24" s="49">
        <f t="shared" si="5"/>
        <v>0.47501993090619188</v>
      </c>
      <c r="R24" s="162">
        <f t="shared" si="3"/>
        <v>0.41215535552401794</v>
      </c>
    </row>
    <row r="25" spans="1:18" x14ac:dyDescent="0.45">
      <c r="A25" s="165" t="s">
        <v>276</v>
      </c>
      <c r="B25" s="166">
        <v>50505</v>
      </c>
      <c r="C25" s="166">
        <v>23795</v>
      </c>
      <c r="D25" s="166">
        <v>19165</v>
      </c>
      <c r="E25" s="166">
        <v>29331</v>
      </c>
      <c r="F25" s="166">
        <v>12558</v>
      </c>
      <c r="G25" s="166">
        <v>15823</v>
      </c>
      <c r="H25" s="166">
        <v>14200</v>
      </c>
      <c r="I25" s="166">
        <v>17590</v>
      </c>
      <c r="J25" s="165" t="s">
        <v>276</v>
      </c>
      <c r="K25" s="162">
        <f t="shared" si="0"/>
        <v>0.49000781784422948</v>
      </c>
      <c r="L25" s="162">
        <f t="shared" si="1"/>
        <v>0.88581550376514295</v>
      </c>
      <c r="M25" s="165" t="s">
        <v>276</v>
      </c>
      <c r="N25" s="49">
        <f t="shared" si="6"/>
        <v>0.24864864864864866</v>
      </c>
      <c r="O25" s="49">
        <f t="shared" si="6"/>
        <v>0.6649716326959445</v>
      </c>
      <c r="P25" s="49">
        <f t="shared" si="6"/>
        <v>0.74093399426037043</v>
      </c>
      <c r="Q25" s="49">
        <f t="shared" si="5"/>
        <v>0.59970679485868195</v>
      </c>
      <c r="R25" s="162">
        <f t="shared" si="3"/>
        <v>0.63233921377731317</v>
      </c>
    </row>
    <row r="26" spans="1:18" x14ac:dyDescent="0.45">
      <c r="A26" s="165" t="s">
        <v>277</v>
      </c>
      <c r="B26" s="166">
        <v>355022</v>
      </c>
      <c r="C26" s="166">
        <v>155726</v>
      </c>
      <c r="D26" s="166">
        <v>210657</v>
      </c>
      <c r="E26" s="166">
        <v>237178</v>
      </c>
      <c r="F26" s="166">
        <v>540910</v>
      </c>
      <c r="G26" s="166">
        <v>604578</v>
      </c>
      <c r="H26" s="166">
        <v>881314</v>
      </c>
      <c r="I26" s="166">
        <v>183272</v>
      </c>
      <c r="J26" s="165" t="s">
        <v>277</v>
      </c>
      <c r="K26" s="162">
        <f t="shared" si="0"/>
        <v>2.3055635244939667</v>
      </c>
      <c r="L26" s="162">
        <f t="shared" si="1"/>
        <v>0.85101430051268856</v>
      </c>
      <c r="M26" s="165" t="s">
        <v>277</v>
      </c>
      <c r="N26" s="49">
        <f t="shared" si="6"/>
        <v>1.5235957208285684</v>
      </c>
      <c r="O26" s="49">
        <f t="shared" si="6"/>
        <v>3.882318944813326</v>
      </c>
      <c r="P26" s="49">
        <f t="shared" si="6"/>
        <v>4.1836445026749649</v>
      </c>
      <c r="Q26" s="49">
        <f t="shared" si="5"/>
        <v>0.77271922353675304</v>
      </c>
      <c r="R26" s="162">
        <f t="shared" si="3"/>
        <v>2.7029573328209473</v>
      </c>
    </row>
    <row r="27" spans="1:18" x14ac:dyDescent="0.45">
      <c r="A27" s="165" t="s">
        <v>278</v>
      </c>
      <c r="B27" s="166">
        <v>16373</v>
      </c>
      <c r="C27" s="166">
        <v>9948</v>
      </c>
      <c r="D27" s="166">
        <v>7636</v>
      </c>
      <c r="E27" s="166">
        <v>10958</v>
      </c>
      <c r="F27" s="166">
        <v>5764</v>
      </c>
      <c r="G27" s="166">
        <v>8598</v>
      </c>
      <c r="H27" s="166">
        <v>6132</v>
      </c>
      <c r="I27" s="166">
        <v>7408</v>
      </c>
      <c r="J27" s="165" t="s">
        <v>278</v>
      </c>
      <c r="K27" s="162">
        <f t="shared" si="0"/>
        <v>0.62121785595012802</v>
      </c>
      <c r="L27" s="162">
        <f t="shared" si="1"/>
        <v>0.83637305681927221</v>
      </c>
      <c r="M27" s="165" t="s">
        <v>278</v>
      </c>
      <c r="N27" s="49">
        <f t="shared" si="6"/>
        <v>0.35204299761802971</v>
      </c>
      <c r="O27" s="49">
        <f t="shared" si="6"/>
        <v>0.8642943305186972</v>
      </c>
      <c r="P27" s="49">
        <f t="shared" si="6"/>
        <v>0.8030382399161865</v>
      </c>
      <c r="Q27" s="49">
        <f t="shared" si="5"/>
        <v>0.67603577295126849</v>
      </c>
      <c r="R27" s="162">
        <f t="shared" si="3"/>
        <v>0.73953700643372744</v>
      </c>
    </row>
    <row r="28" spans="1:18" x14ac:dyDescent="0.45">
      <c r="A28" s="165" t="s">
        <v>279</v>
      </c>
      <c r="B28" s="166">
        <v>22620</v>
      </c>
      <c r="C28" s="166"/>
      <c r="D28" s="166">
        <v>26235</v>
      </c>
      <c r="E28" s="166">
        <v>10363</v>
      </c>
      <c r="F28" s="166">
        <v>22472</v>
      </c>
      <c r="G28" s="166"/>
      <c r="H28" s="166">
        <v>24812</v>
      </c>
      <c r="I28" s="166">
        <v>9427</v>
      </c>
      <c r="J28" s="165" t="s">
        <v>279</v>
      </c>
      <c r="K28" s="162">
        <f t="shared" si="0"/>
        <v>0.95766489918605846</v>
      </c>
      <c r="L28" s="162">
        <f t="shared" si="1"/>
        <v>0.81420946288567597</v>
      </c>
      <c r="M28" s="165" t="s">
        <v>279</v>
      </c>
      <c r="N28" s="49">
        <f t="shared" si="6"/>
        <v>0.99345711759504862</v>
      </c>
      <c r="O28" s="49"/>
      <c r="P28" s="49">
        <f t="shared" si="6"/>
        <v>0.94575948160853818</v>
      </c>
      <c r="Q28" s="49">
        <f t="shared" si="5"/>
        <v>0.90967866447939782</v>
      </c>
      <c r="R28" s="162">
        <f t="shared" si="3"/>
        <v>0.94575948160853818</v>
      </c>
    </row>
    <row r="29" spans="1:18" x14ac:dyDescent="0.45">
      <c r="A29" s="165" t="s">
        <v>280</v>
      </c>
      <c r="B29" s="166">
        <v>15232</v>
      </c>
      <c r="C29" s="166">
        <v>6898</v>
      </c>
      <c r="D29" s="166">
        <v>4889</v>
      </c>
      <c r="E29" s="166">
        <v>8477</v>
      </c>
      <c r="F29" s="166">
        <v>4635</v>
      </c>
      <c r="G29" s="166">
        <v>4277</v>
      </c>
      <c r="H29" s="166">
        <v>4041</v>
      </c>
      <c r="I29" s="166">
        <v>6413</v>
      </c>
      <c r="J29" s="165" t="s">
        <v>280</v>
      </c>
      <c r="K29" s="162">
        <f t="shared" si="0"/>
        <v>0.54558260085643451</v>
      </c>
      <c r="L29" s="162">
        <f t="shared" si="1"/>
        <v>0.77777579336703162</v>
      </c>
      <c r="M29" s="165" t="s">
        <v>280</v>
      </c>
      <c r="N29" s="49">
        <f t="shared" si="6"/>
        <v>0.30429359243697479</v>
      </c>
      <c r="O29" s="49">
        <f t="shared" si="6"/>
        <v>0.62003479269353434</v>
      </c>
      <c r="P29" s="49">
        <f t="shared" si="6"/>
        <v>0.82654939660462268</v>
      </c>
      <c r="Q29" s="49">
        <f t="shared" si="5"/>
        <v>0.75651763595611654</v>
      </c>
      <c r="R29" s="162">
        <f t="shared" si="3"/>
        <v>0.68827621432482544</v>
      </c>
    </row>
    <row r="30" spans="1:18" x14ac:dyDescent="0.45">
      <c r="A30" s="165" t="s">
        <v>281</v>
      </c>
      <c r="B30" s="166">
        <v>75502</v>
      </c>
      <c r="C30" s="166">
        <v>49403</v>
      </c>
      <c r="D30" s="166">
        <v>37250</v>
      </c>
      <c r="E30" s="166">
        <v>49350</v>
      </c>
      <c r="F30" s="166">
        <v>24851</v>
      </c>
      <c r="G30" s="166">
        <v>49450</v>
      </c>
      <c r="H30" s="166">
        <v>28801</v>
      </c>
      <c r="I30" s="166">
        <v>28776</v>
      </c>
      <c r="J30" s="165" t="s">
        <v>281</v>
      </c>
      <c r="K30" s="162">
        <f t="shared" si="0"/>
        <v>0.62352190255549511</v>
      </c>
      <c r="L30" s="162">
        <f t="shared" si="1"/>
        <v>0.76840621467617187</v>
      </c>
      <c r="M30" s="165" t="s">
        <v>281</v>
      </c>
      <c r="N30" s="49">
        <f t="shared" si="6"/>
        <v>0.32914359884506372</v>
      </c>
      <c r="O30" s="49">
        <f t="shared" si="6"/>
        <v>1.0009513592291965</v>
      </c>
      <c r="P30" s="49">
        <f t="shared" si="6"/>
        <v>0.77318120805369128</v>
      </c>
      <c r="Q30" s="49">
        <f t="shared" si="5"/>
        <v>0.5831003039513678</v>
      </c>
      <c r="R30" s="162">
        <f t="shared" si="3"/>
        <v>0.67814075600252954</v>
      </c>
    </row>
    <row r="31" spans="1:18" x14ac:dyDescent="0.45">
      <c r="A31" s="165" t="s">
        <v>282</v>
      </c>
      <c r="B31" s="166">
        <v>16912</v>
      </c>
      <c r="C31" s="166">
        <v>6298</v>
      </c>
      <c r="D31" s="166">
        <v>3867</v>
      </c>
      <c r="E31" s="166">
        <v>9422</v>
      </c>
      <c r="F31" s="166">
        <v>2038</v>
      </c>
      <c r="G31" s="166">
        <v>3624</v>
      </c>
      <c r="H31" s="166">
        <v>3218</v>
      </c>
      <c r="I31" s="166">
        <v>5447</v>
      </c>
      <c r="J31" s="165" t="s">
        <v>282</v>
      </c>
      <c r="K31" s="162">
        <f t="shared" si="0"/>
        <v>0.3925313022274583</v>
      </c>
      <c r="L31" s="162">
        <f t="shared" si="1"/>
        <v>0.744379556945305</v>
      </c>
      <c r="M31" s="165" t="s">
        <v>282</v>
      </c>
      <c r="N31" s="49">
        <f t="shared" si="6"/>
        <v>0.12050614947965942</v>
      </c>
      <c r="O31" s="49">
        <f t="shared" si="6"/>
        <v>0.57542076849793589</v>
      </c>
      <c r="P31" s="49">
        <f t="shared" si="6"/>
        <v>0.83216964054822862</v>
      </c>
      <c r="Q31" s="49">
        <f t="shared" si="5"/>
        <v>0.57811504988325191</v>
      </c>
      <c r="R31" s="162">
        <f t="shared" si="3"/>
        <v>0.57676790919059395</v>
      </c>
    </row>
    <row r="32" spans="1:18" x14ac:dyDescent="0.45">
      <c r="A32" s="165" t="s">
        <v>283</v>
      </c>
      <c r="B32" s="166">
        <v>63247</v>
      </c>
      <c r="C32" s="166">
        <v>13262</v>
      </c>
      <c r="D32" s="166">
        <v>13427</v>
      </c>
      <c r="E32" s="166">
        <v>35330</v>
      </c>
      <c r="F32" s="166">
        <v>4036</v>
      </c>
      <c r="G32" s="166">
        <v>2886</v>
      </c>
      <c r="H32" s="166">
        <v>11704</v>
      </c>
      <c r="I32" s="166">
        <v>18217</v>
      </c>
      <c r="J32" s="165" t="s">
        <v>283</v>
      </c>
      <c r="K32" s="162">
        <f t="shared" si="0"/>
        <v>0.29411811664777354</v>
      </c>
      <c r="L32" s="162">
        <f t="shared" si="1"/>
        <v>0.74064652998729119</v>
      </c>
      <c r="M32" s="165" t="s">
        <v>283</v>
      </c>
      <c r="N32" s="49">
        <f t="shared" si="6"/>
        <v>6.3813303397789622E-2</v>
      </c>
      <c r="O32" s="49">
        <f t="shared" si="6"/>
        <v>0.21761423616347458</v>
      </c>
      <c r="P32" s="49">
        <f t="shared" si="6"/>
        <v>0.87167647277872939</v>
      </c>
      <c r="Q32" s="49">
        <f t="shared" si="5"/>
        <v>0.51562411548259268</v>
      </c>
      <c r="R32" s="162">
        <f t="shared" si="3"/>
        <v>0.36661917582303361</v>
      </c>
    </row>
    <row r="33" spans="1:18" x14ac:dyDescent="0.45">
      <c r="A33" s="165" t="s">
        <v>284</v>
      </c>
      <c r="B33" s="166">
        <v>41763</v>
      </c>
      <c r="C33" s="166">
        <v>14716</v>
      </c>
      <c r="D33" s="166">
        <v>10368</v>
      </c>
      <c r="E33" s="166">
        <v>25997</v>
      </c>
      <c r="F33" s="166">
        <v>6627</v>
      </c>
      <c r="G33" s="166">
        <v>9437</v>
      </c>
      <c r="H33" s="166">
        <v>9392</v>
      </c>
      <c r="I33" s="166">
        <v>15790</v>
      </c>
      <c r="J33" s="165" t="s">
        <v>284</v>
      </c>
      <c r="K33" s="162">
        <f t="shared" si="0"/>
        <v>0.444250570850028</v>
      </c>
      <c r="L33" s="162">
        <f t="shared" si="1"/>
        <v>0.72063424180557334</v>
      </c>
      <c r="M33" s="165" t="s">
        <v>284</v>
      </c>
      <c r="N33" s="49">
        <f t="shared" si="6"/>
        <v>0.15868112922922203</v>
      </c>
      <c r="O33" s="49">
        <f t="shared" si="6"/>
        <v>0.64127480293558037</v>
      </c>
      <c r="P33" s="49">
        <f t="shared" si="6"/>
        <v>0.90586419753086422</v>
      </c>
      <c r="Q33" s="49">
        <f t="shared" si="5"/>
        <v>0.60737777435857987</v>
      </c>
      <c r="R33" s="162">
        <f t="shared" si="3"/>
        <v>0.62432628864708017</v>
      </c>
    </row>
    <row r="34" spans="1:18" x14ac:dyDescent="0.45">
      <c r="A34" s="167" t="s">
        <v>285</v>
      </c>
      <c r="B34" s="168">
        <v>46625</v>
      </c>
      <c r="C34" s="168">
        <v>51185</v>
      </c>
      <c r="D34" s="168">
        <v>50644</v>
      </c>
      <c r="E34" s="168">
        <v>53261</v>
      </c>
      <c r="F34" s="168">
        <v>32880</v>
      </c>
      <c r="G34" s="168">
        <v>56504</v>
      </c>
      <c r="H34" s="168">
        <v>36966</v>
      </c>
      <c r="I34" s="168">
        <v>46512</v>
      </c>
      <c r="J34" s="167" t="s">
        <v>285</v>
      </c>
      <c r="K34" s="162">
        <f t="shared" si="0"/>
        <v>0.85696155466871571</v>
      </c>
      <c r="L34" s="162">
        <f t="shared" si="1"/>
        <v>0.68533112418931663</v>
      </c>
      <c r="M34" s="167" t="s">
        <v>285</v>
      </c>
      <c r="N34" s="49">
        <f t="shared" si="6"/>
        <v>0.705201072386059</v>
      </c>
      <c r="O34" s="49">
        <f t="shared" si="6"/>
        <v>1.1039171632314155</v>
      </c>
      <c r="P34" s="49">
        <f t="shared" si="6"/>
        <v>0.72991864781612825</v>
      </c>
      <c r="Q34" s="49">
        <f t="shared" si="5"/>
        <v>0.87328439195659113</v>
      </c>
      <c r="R34" s="162">
        <f t="shared" si="3"/>
        <v>0.80160151988635975</v>
      </c>
    </row>
    <row r="35" spans="1:18" x14ac:dyDescent="0.45">
      <c r="A35" s="165" t="s">
        <v>286</v>
      </c>
      <c r="B35" s="166">
        <v>1867</v>
      </c>
      <c r="C35" s="166">
        <v>1180</v>
      </c>
      <c r="D35" s="166">
        <v>1054</v>
      </c>
      <c r="E35" s="166">
        <v>1576</v>
      </c>
      <c r="F35" s="166">
        <v>881</v>
      </c>
      <c r="G35" s="166">
        <v>1250</v>
      </c>
      <c r="H35" s="166">
        <v>969</v>
      </c>
      <c r="I35" s="166">
        <v>1050</v>
      </c>
      <c r="J35" s="165" t="s">
        <v>286</v>
      </c>
      <c r="K35" s="162">
        <f t="shared" si="0"/>
        <v>0.73101990487933766</v>
      </c>
      <c r="L35" s="162">
        <f t="shared" si="1"/>
        <v>0.6847979915529947</v>
      </c>
      <c r="M35" s="165" t="s">
        <v>286</v>
      </c>
      <c r="N35" s="49">
        <f t="shared" si="6"/>
        <v>0.47188002142474555</v>
      </c>
      <c r="O35" s="49">
        <f t="shared" si="6"/>
        <v>1.0593220338983051</v>
      </c>
      <c r="P35" s="49">
        <f t="shared" si="6"/>
        <v>0.91935483870967738</v>
      </c>
      <c r="Q35" s="49">
        <f t="shared" si="6"/>
        <v>0.66624365482233505</v>
      </c>
      <c r="R35" s="162">
        <f t="shared" si="3"/>
        <v>0.79279924676600622</v>
      </c>
    </row>
    <row r="36" spans="1:18" x14ac:dyDescent="0.45">
      <c r="A36" s="165" t="s">
        <v>287</v>
      </c>
      <c r="B36" s="166">
        <v>291341</v>
      </c>
      <c r="C36" s="166">
        <v>129212</v>
      </c>
      <c r="D36" s="166">
        <v>71334</v>
      </c>
      <c r="E36" s="166">
        <v>163830</v>
      </c>
      <c r="F36" s="166">
        <v>75845</v>
      </c>
      <c r="G36" s="166">
        <v>109929</v>
      </c>
      <c r="H36" s="166">
        <v>39378</v>
      </c>
      <c r="I36" s="166">
        <v>131619</v>
      </c>
      <c r="J36" s="165" t="s">
        <v>287</v>
      </c>
      <c r="K36" s="162">
        <f t="shared" si="0"/>
        <v>0.54409295473504571</v>
      </c>
      <c r="L36" s="162">
        <f t="shared" si="1"/>
        <v>0.67747036264335703</v>
      </c>
      <c r="M36" s="165" t="s">
        <v>287</v>
      </c>
      <c r="N36" s="49">
        <f t="shared" ref="N36:Q51" si="7">F36/B36</f>
        <v>0.26033067779680857</v>
      </c>
      <c r="O36" s="49">
        <f t="shared" si="7"/>
        <v>0.85076463486363496</v>
      </c>
      <c r="P36" s="49">
        <f t="shared" si="7"/>
        <v>0.55202287829085706</v>
      </c>
      <c r="Q36" s="49">
        <f t="shared" si="7"/>
        <v>0.80338765793810663</v>
      </c>
      <c r="R36" s="162">
        <f t="shared" si="3"/>
        <v>0.67770526811448184</v>
      </c>
    </row>
    <row r="37" spans="1:18" x14ac:dyDescent="0.45">
      <c r="A37" s="165" t="s">
        <v>288</v>
      </c>
      <c r="B37" s="166">
        <v>76941</v>
      </c>
      <c r="C37" s="166">
        <v>46546</v>
      </c>
      <c r="D37" s="166">
        <v>36966</v>
      </c>
      <c r="E37" s="166">
        <v>48485</v>
      </c>
      <c r="F37" s="166">
        <v>26338</v>
      </c>
      <c r="G37" s="166">
        <v>47712</v>
      </c>
      <c r="H37" s="166">
        <v>31056</v>
      </c>
      <c r="I37" s="166">
        <v>32536</v>
      </c>
      <c r="J37" s="165" t="s">
        <v>288</v>
      </c>
      <c r="K37" s="162">
        <f t="shared" si="0"/>
        <v>0.65876958715025513</v>
      </c>
      <c r="L37" s="162">
        <f t="shared" si="1"/>
        <v>0.66109943158850049</v>
      </c>
      <c r="M37" s="165" t="s">
        <v>288</v>
      </c>
      <c r="N37" s="49">
        <f t="shared" si="7"/>
        <v>0.34231424078189782</v>
      </c>
      <c r="O37" s="49">
        <f t="shared" si="7"/>
        <v>1.0250504876895974</v>
      </c>
      <c r="P37" s="49">
        <f t="shared" si="7"/>
        <v>0.8401233565979549</v>
      </c>
      <c r="Q37" s="49">
        <f t="shared" si="7"/>
        <v>0.67105290295967823</v>
      </c>
      <c r="R37" s="162">
        <f t="shared" si="3"/>
        <v>0.75558812977881651</v>
      </c>
    </row>
    <row r="38" spans="1:18" x14ac:dyDescent="0.45">
      <c r="A38" s="165" t="s">
        <v>289</v>
      </c>
      <c r="B38" s="166">
        <v>625625</v>
      </c>
      <c r="C38" s="166">
        <v>314188</v>
      </c>
      <c r="D38" s="166">
        <v>459284</v>
      </c>
      <c r="E38" s="166">
        <v>514279</v>
      </c>
      <c r="F38" s="166">
        <v>953314</v>
      </c>
      <c r="G38" s="166">
        <v>1482872</v>
      </c>
      <c r="H38" s="166">
        <v>1837786</v>
      </c>
      <c r="I38" s="166">
        <v>108400</v>
      </c>
      <c r="J38" s="165" t="s">
        <v>289</v>
      </c>
      <c r="K38" s="162">
        <f t="shared" si="0"/>
        <v>2.2903872526884417</v>
      </c>
      <c r="L38" s="162">
        <f t="shared" si="1"/>
        <v>0.64015283887280228</v>
      </c>
      <c r="M38" s="165" t="s">
        <v>289</v>
      </c>
      <c r="N38" s="49">
        <f t="shared" si="7"/>
        <v>1.5237786213786213</v>
      </c>
      <c r="O38" s="49">
        <f t="shared" si="7"/>
        <v>4.7196964874533718</v>
      </c>
      <c r="P38" s="49">
        <f t="shared" si="7"/>
        <v>4.0014152463399553</v>
      </c>
      <c r="Q38" s="49">
        <f t="shared" si="7"/>
        <v>0.21078052963469246</v>
      </c>
      <c r="R38" s="162">
        <f t="shared" si="3"/>
        <v>2.762596933859288</v>
      </c>
    </row>
    <row r="39" spans="1:18" x14ac:dyDescent="0.45">
      <c r="A39" s="165" t="s">
        <v>290</v>
      </c>
      <c r="B39" s="166">
        <v>5642</v>
      </c>
      <c r="C39" s="166">
        <v>3152</v>
      </c>
      <c r="D39" s="166">
        <v>4548</v>
      </c>
      <c r="E39" s="166">
        <v>2719</v>
      </c>
      <c r="F39" s="166">
        <v>1483</v>
      </c>
      <c r="G39" s="166">
        <v>3088</v>
      </c>
      <c r="H39" s="166">
        <v>2770</v>
      </c>
      <c r="I39" s="166"/>
      <c r="J39" s="165" t="s">
        <v>290</v>
      </c>
      <c r="K39" s="162">
        <f t="shared" si="0"/>
        <v>0.60942656123529049</v>
      </c>
      <c r="L39" s="162">
        <f t="shared" si="1"/>
        <v>0.6306308962023961</v>
      </c>
      <c r="M39" s="165" t="s">
        <v>290</v>
      </c>
      <c r="N39" s="49">
        <f t="shared" si="7"/>
        <v>0.26285005317263382</v>
      </c>
      <c r="O39" s="49">
        <f t="shared" si="7"/>
        <v>0.97969543147208127</v>
      </c>
      <c r="P39" s="49">
        <f t="shared" si="7"/>
        <v>0.60905892700087949</v>
      </c>
      <c r="Q39" s="49"/>
      <c r="R39" s="162">
        <f t="shared" si="3"/>
        <v>0.60905892700087949</v>
      </c>
    </row>
    <row r="40" spans="1:18" x14ac:dyDescent="0.45">
      <c r="A40" s="165" t="s">
        <v>291</v>
      </c>
      <c r="B40" s="166">
        <v>112372</v>
      </c>
      <c r="C40" s="166">
        <v>19953</v>
      </c>
      <c r="D40" s="166">
        <v>11299</v>
      </c>
      <c r="E40" s="166">
        <v>55732</v>
      </c>
      <c r="F40" s="166">
        <v>5445</v>
      </c>
      <c r="G40" s="166">
        <v>8571</v>
      </c>
      <c r="H40" s="166">
        <v>20257</v>
      </c>
      <c r="I40" s="166">
        <v>27416</v>
      </c>
      <c r="J40" s="165" t="s">
        <v>291</v>
      </c>
      <c r="K40" s="162">
        <f t="shared" si="0"/>
        <v>0.30944140131222536</v>
      </c>
      <c r="L40" s="162">
        <f t="shared" si="1"/>
        <v>0.57258561867049584</v>
      </c>
      <c r="M40" s="165" t="s">
        <v>291</v>
      </c>
      <c r="N40" s="49">
        <f t="shared" si="7"/>
        <v>4.8455131171466201E-2</v>
      </c>
      <c r="O40" s="49">
        <f t="shared" si="7"/>
        <v>0.42955946474214401</v>
      </c>
      <c r="P40" s="49">
        <f t="shared" si="7"/>
        <v>1.7928135233206479</v>
      </c>
      <c r="Q40" s="49">
        <f t="shared" si="7"/>
        <v>0.49192564415416634</v>
      </c>
      <c r="R40" s="162">
        <f t="shared" si="3"/>
        <v>0.46074255444815515</v>
      </c>
    </row>
    <row r="41" spans="1:18" x14ac:dyDescent="0.45">
      <c r="A41" s="167" t="s">
        <v>292</v>
      </c>
      <c r="B41" s="168">
        <v>1319</v>
      </c>
      <c r="C41" s="168">
        <v>267</v>
      </c>
      <c r="D41" s="168">
        <v>358</v>
      </c>
      <c r="E41" s="168">
        <v>851</v>
      </c>
      <c r="F41" s="168"/>
      <c r="G41" s="168"/>
      <c r="H41" s="168">
        <v>285</v>
      </c>
      <c r="I41" s="168">
        <v>643</v>
      </c>
      <c r="J41" s="167" t="s">
        <v>292</v>
      </c>
      <c r="K41" s="162">
        <f t="shared" si="0"/>
        <v>0.66404293381037571</v>
      </c>
      <c r="L41" s="162">
        <f t="shared" si="1"/>
        <v>0.5449708167006736</v>
      </c>
      <c r="M41" s="167" t="s">
        <v>292</v>
      </c>
      <c r="N41" s="49"/>
      <c r="O41" s="49"/>
      <c r="P41" s="49">
        <f t="shared" si="7"/>
        <v>0.7960893854748603</v>
      </c>
      <c r="Q41" s="49">
        <f t="shared" si="7"/>
        <v>0.75558166862514686</v>
      </c>
      <c r="R41" s="162">
        <f t="shared" si="3"/>
        <v>0.77583552705000358</v>
      </c>
    </row>
    <row r="42" spans="1:18" x14ac:dyDescent="0.45">
      <c r="A42" s="165" t="s">
        <v>293</v>
      </c>
      <c r="B42" s="166">
        <v>26821</v>
      </c>
      <c r="C42" s="166">
        <v>21590</v>
      </c>
      <c r="D42" s="166">
        <v>23285</v>
      </c>
      <c r="E42" s="166">
        <v>13068</v>
      </c>
      <c r="F42" s="166">
        <v>23123</v>
      </c>
      <c r="G42" s="166">
        <v>47462</v>
      </c>
      <c r="H42" s="166">
        <v>44451</v>
      </c>
      <c r="I42" s="166">
        <v>8162</v>
      </c>
      <c r="J42" s="165" t="s">
        <v>293</v>
      </c>
      <c r="K42" s="162">
        <f t="shared" si="0"/>
        <v>1.4534236232362796</v>
      </c>
      <c r="L42" s="162">
        <f t="shared" si="1"/>
        <v>0.49413298189445637</v>
      </c>
      <c r="M42" s="165" t="s">
        <v>293</v>
      </c>
      <c r="N42" s="49">
        <f t="shared" ref="N42:O48" si="8">F42/B42</f>
        <v>0.86212296334961414</v>
      </c>
      <c r="O42" s="49">
        <f t="shared" si="8"/>
        <v>2.198332561371005</v>
      </c>
      <c r="P42" s="49">
        <f t="shared" si="7"/>
        <v>1.9089972085033282</v>
      </c>
      <c r="Q42" s="49">
        <f t="shared" si="7"/>
        <v>0.62457912457912457</v>
      </c>
      <c r="R42" s="162">
        <f t="shared" si="3"/>
        <v>1.3855600859264712</v>
      </c>
    </row>
    <row r="43" spans="1:18" x14ac:dyDescent="0.45">
      <c r="A43" s="165" t="s">
        <v>294</v>
      </c>
      <c r="B43" s="166">
        <v>37728</v>
      </c>
      <c r="C43" s="166">
        <v>38714</v>
      </c>
      <c r="D43" s="166">
        <v>34249</v>
      </c>
      <c r="E43" s="166">
        <v>36814</v>
      </c>
      <c r="F43" s="166">
        <v>14897</v>
      </c>
      <c r="G43" s="166">
        <v>41684</v>
      </c>
      <c r="H43" s="166">
        <v>26540</v>
      </c>
      <c r="I43" s="166">
        <v>37646</v>
      </c>
      <c r="J43" s="165" t="s">
        <v>294</v>
      </c>
      <c r="K43" s="162">
        <f t="shared" si="0"/>
        <v>0.81873156842140948</v>
      </c>
      <c r="L43" s="162">
        <f t="shared" si="1"/>
        <v>0.47300252256680692</v>
      </c>
      <c r="M43" s="165" t="s">
        <v>294</v>
      </c>
      <c r="N43" s="49">
        <f t="shared" si="8"/>
        <v>0.39485262934690418</v>
      </c>
      <c r="O43" s="49">
        <f t="shared" si="8"/>
        <v>1.0767164333316113</v>
      </c>
      <c r="P43" s="49">
        <f t="shared" si="7"/>
        <v>0.7749131361499606</v>
      </c>
      <c r="Q43" s="49">
        <f t="shared" si="7"/>
        <v>1.0226000977888847</v>
      </c>
      <c r="R43" s="162">
        <f t="shared" si="3"/>
        <v>0.89875661696942266</v>
      </c>
    </row>
    <row r="44" spans="1:18" x14ac:dyDescent="0.45">
      <c r="A44" s="165" t="s">
        <v>295</v>
      </c>
      <c r="B44" s="166">
        <v>1591</v>
      </c>
      <c r="C44" s="166">
        <v>2156</v>
      </c>
      <c r="D44" s="166">
        <v>855</v>
      </c>
      <c r="E44" s="166">
        <v>1635</v>
      </c>
      <c r="F44" s="166">
        <v>773</v>
      </c>
      <c r="G44" s="166">
        <v>1141</v>
      </c>
      <c r="H44" s="166">
        <v>1159</v>
      </c>
      <c r="I44" s="166">
        <v>1729</v>
      </c>
      <c r="J44" s="165" t="s">
        <v>295</v>
      </c>
      <c r="K44" s="162">
        <f t="shared" si="0"/>
        <v>0.7699214365881033</v>
      </c>
      <c r="L44" s="162">
        <f t="shared" si="1"/>
        <v>0.45198851240836052</v>
      </c>
      <c r="M44" s="165" t="s">
        <v>295</v>
      </c>
      <c r="N44" s="49">
        <f t="shared" si="8"/>
        <v>0.48585795097423007</v>
      </c>
      <c r="O44" s="49">
        <f t="shared" si="8"/>
        <v>0.52922077922077926</v>
      </c>
      <c r="P44" s="49">
        <f t="shared" si="7"/>
        <v>1.3555555555555556</v>
      </c>
      <c r="Q44" s="49">
        <f t="shared" si="7"/>
        <v>1.0574923547400612</v>
      </c>
      <c r="R44" s="162">
        <f t="shared" si="3"/>
        <v>0.79335656698042023</v>
      </c>
    </row>
    <row r="45" spans="1:18" x14ac:dyDescent="0.45">
      <c r="A45" s="165" t="s">
        <v>296</v>
      </c>
      <c r="B45" s="166">
        <v>104857</v>
      </c>
      <c r="C45" s="166">
        <v>85733</v>
      </c>
      <c r="D45" s="166">
        <v>105065</v>
      </c>
      <c r="E45" s="166">
        <v>68986</v>
      </c>
      <c r="F45" s="166">
        <v>53278</v>
      </c>
      <c r="G45" s="166">
        <v>96956</v>
      </c>
      <c r="H45" s="166">
        <v>90675</v>
      </c>
      <c r="I45" s="166">
        <v>65370</v>
      </c>
      <c r="J45" s="165" t="s">
        <v>296</v>
      </c>
      <c r="K45" s="162">
        <f t="shared" si="0"/>
        <v>0.83994668728969035</v>
      </c>
      <c r="L45" s="162">
        <f t="shared" si="1"/>
        <v>0.44867750882167606</v>
      </c>
      <c r="M45" s="165" t="s">
        <v>296</v>
      </c>
      <c r="N45" s="49">
        <f t="shared" si="8"/>
        <v>0.50810150967508128</v>
      </c>
      <c r="O45" s="49">
        <f t="shared" si="8"/>
        <v>1.1309064187652362</v>
      </c>
      <c r="P45" s="49">
        <f t="shared" si="7"/>
        <v>0.86303716746775805</v>
      </c>
      <c r="Q45" s="49">
        <f t="shared" si="7"/>
        <v>0.94758356768039897</v>
      </c>
      <c r="R45" s="162">
        <f t="shared" si="3"/>
        <v>0.90531036757407857</v>
      </c>
    </row>
    <row r="46" spans="1:18" x14ac:dyDescent="0.45">
      <c r="A46" s="165" t="s">
        <v>297</v>
      </c>
      <c r="B46" s="166">
        <v>9072</v>
      </c>
      <c r="C46" s="166">
        <v>1855</v>
      </c>
      <c r="D46" s="166">
        <v>1129</v>
      </c>
      <c r="E46" s="166">
        <v>4163</v>
      </c>
      <c r="F46" s="166">
        <v>631</v>
      </c>
      <c r="G46" s="166">
        <v>1001</v>
      </c>
      <c r="H46" s="166">
        <v>2833</v>
      </c>
      <c r="I46" s="166">
        <v>2355</v>
      </c>
      <c r="J46" s="165" t="s">
        <v>297</v>
      </c>
      <c r="K46" s="162">
        <f t="shared" si="0"/>
        <v>0.42049448178062765</v>
      </c>
      <c r="L46" s="162">
        <f t="shared" si="1"/>
        <v>0.44789028541460812</v>
      </c>
      <c r="M46" s="165" t="s">
        <v>297</v>
      </c>
      <c r="N46" s="49">
        <f t="shared" si="8"/>
        <v>6.9554673721340388E-2</v>
      </c>
      <c r="O46" s="49">
        <f t="shared" si="8"/>
        <v>0.53962264150943395</v>
      </c>
      <c r="P46" s="49">
        <f t="shared" si="7"/>
        <v>2.5093002657218779</v>
      </c>
      <c r="Q46" s="49">
        <f t="shared" si="7"/>
        <v>0.5656978140763872</v>
      </c>
      <c r="R46" s="162">
        <f t="shared" si="3"/>
        <v>0.55266022779291057</v>
      </c>
    </row>
    <row r="47" spans="1:18" x14ac:dyDescent="0.45">
      <c r="A47" s="165" t="s">
        <v>298</v>
      </c>
      <c r="B47" s="166">
        <v>23089</v>
      </c>
      <c r="C47" s="166">
        <v>4368</v>
      </c>
      <c r="D47" s="166">
        <v>20519</v>
      </c>
      <c r="E47" s="166">
        <v>33598</v>
      </c>
      <c r="F47" s="166">
        <v>2379</v>
      </c>
      <c r="G47" s="166">
        <v>3155</v>
      </c>
      <c r="H47" s="166">
        <v>28100</v>
      </c>
      <c r="I47" s="166">
        <v>22789</v>
      </c>
      <c r="J47" s="165" t="s">
        <v>298</v>
      </c>
      <c r="K47" s="162">
        <f t="shared" si="0"/>
        <v>0.69167872116115425</v>
      </c>
      <c r="L47" s="162">
        <f t="shared" si="1"/>
        <v>0.42195862898924186</v>
      </c>
      <c r="M47" s="165" t="s">
        <v>298</v>
      </c>
      <c r="N47" s="49">
        <f t="shared" si="8"/>
        <v>0.10303607778595868</v>
      </c>
      <c r="O47" s="49">
        <f t="shared" si="8"/>
        <v>0.72229853479853479</v>
      </c>
      <c r="P47" s="49">
        <f t="shared" si="7"/>
        <v>1.369462449437107</v>
      </c>
      <c r="Q47" s="49">
        <f t="shared" si="7"/>
        <v>0.67828442169176739</v>
      </c>
      <c r="R47" s="162">
        <f t="shared" si="3"/>
        <v>0.70029147824515103</v>
      </c>
    </row>
    <row r="48" spans="1:18" x14ac:dyDescent="0.45">
      <c r="A48" s="165" t="s">
        <v>299</v>
      </c>
      <c r="B48" s="166">
        <v>5668</v>
      </c>
      <c r="C48" s="166">
        <v>3579</v>
      </c>
      <c r="D48" s="166">
        <v>3155</v>
      </c>
      <c r="E48" s="166">
        <v>3527</v>
      </c>
      <c r="F48" s="166">
        <v>4546</v>
      </c>
      <c r="G48" s="166">
        <v>3781</v>
      </c>
      <c r="H48" s="166">
        <v>4432</v>
      </c>
      <c r="I48" s="166">
        <v>5171</v>
      </c>
      <c r="J48" s="165" t="s">
        <v>299</v>
      </c>
      <c r="K48" s="162">
        <f t="shared" si="0"/>
        <v>1.1256199384769916</v>
      </c>
      <c r="L48" s="162">
        <f t="shared" si="1"/>
        <v>0.31909866681273918</v>
      </c>
      <c r="M48" s="165" t="s">
        <v>299</v>
      </c>
      <c r="N48" s="49">
        <f t="shared" si="8"/>
        <v>0.80204657727593509</v>
      </c>
      <c r="O48" s="49">
        <f t="shared" si="8"/>
        <v>1.0564403464654932</v>
      </c>
      <c r="P48" s="49">
        <f t="shared" si="7"/>
        <v>1.4047543581616482</v>
      </c>
      <c r="Q48" s="49">
        <f t="shared" si="7"/>
        <v>1.4661185143181175</v>
      </c>
      <c r="R48" s="162">
        <f t="shared" si="3"/>
        <v>1.2305973523135707</v>
      </c>
    </row>
    <row r="49" spans="1:18" x14ac:dyDescent="0.45">
      <c r="A49" s="165" t="s">
        <v>300</v>
      </c>
      <c r="B49" s="166">
        <v>1819</v>
      </c>
      <c r="C49" s="166">
        <v>2954</v>
      </c>
      <c r="D49" s="166">
        <v>393</v>
      </c>
      <c r="E49" s="166">
        <v>2931</v>
      </c>
      <c r="F49" s="166"/>
      <c r="G49" s="166"/>
      <c r="H49" s="166">
        <v>316</v>
      </c>
      <c r="I49" s="166">
        <v>4569</v>
      </c>
      <c r="J49" s="165" t="s">
        <v>300</v>
      </c>
      <c r="K49" s="162">
        <f t="shared" si="0"/>
        <v>1.206619735704582</v>
      </c>
      <c r="L49" s="162">
        <f t="shared" si="1"/>
        <v>0.27580234672406762</v>
      </c>
      <c r="M49" s="165" t="s">
        <v>300</v>
      </c>
      <c r="N49" s="49"/>
      <c r="O49" s="49"/>
      <c r="P49" s="49">
        <f t="shared" si="7"/>
        <v>0.80407124681933839</v>
      </c>
      <c r="Q49" s="49">
        <f t="shared" si="7"/>
        <v>1.5588536335721597</v>
      </c>
      <c r="R49" s="162">
        <f t="shared" si="3"/>
        <v>1.181462440195749</v>
      </c>
    </row>
    <row r="50" spans="1:18" x14ac:dyDescent="0.45">
      <c r="A50" s="165" t="s">
        <v>301</v>
      </c>
      <c r="B50" s="166">
        <v>34517</v>
      </c>
      <c r="C50" s="166">
        <v>9710</v>
      </c>
      <c r="D50" s="166">
        <v>8144</v>
      </c>
      <c r="E50" s="166">
        <v>16231</v>
      </c>
      <c r="F50" s="166">
        <v>6636</v>
      </c>
      <c r="G50" s="166">
        <v>13889</v>
      </c>
      <c r="H50" s="166">
        <v>14903</v>
      </c>
      <c r="I50" s="166">
        <v>12684</v>
      </c>
      <c r="J50" s="165" t="s">
        <v>301</v>
      </c>
      <c r="K50" s="162">
        <f t="shared" si="0"/>
        <v>0.70132066120521264</v>
      </c>
      <c r="L50" s="162">
        <f t="shared" si="1"/>
        <v>0.24970280496935374</v>
      </c>
      <c r="M50" s="165" t="s">
        <v>301</v>
      </c>
      <c r="N50" s="49">
        <f t="shared" ref="N50:Q57" si="9">F50/B50</f>
        <v>0.19225309267896978</v>
      </c>
      <c r="O50" s="49">
        <f t="shared" si="9"/>
        <v>1.4303810504634398</v>
      </c>
      <c r="P50" s="49">
        <f t="shared" si="7"/>
        <v>1.8299361493123771</v>
      </c>
      <c r="Q50" s="49">
        <f t="shared" si="7"/>
        <v>0.78146756207257717</v>
      </c>
      <c r="R50" s="162">
        <f t="shared" si="3"/>
        <v>1.1059243062680084</v>
      </c>
    </row>
    <row r="51" spans="1:18" x14ac:dyDescent="0.45">
      <c r="A51" s="165" t="s">
        <v>302</v>
      </c>
      <c r="B51" s="166">
        <v>8722</v>
      </c>
      <c r="C51" s="166">
        <v>5857</v>
      </c>
      <c r="D51" s="166">
        <v>4839</v>
      </c>
      <c r="E51" s="166">
        <v>5389</v>
      </c>
      <c r="F51" s="166">
        <v>8483</v>
      </c>
      <c r="G51" s="166">
        <v>9106</v>
      </c>
      <c r="H51" s="166">
        <v>6915</v>
      </c>
      <c r="I51" s="166">
        <v>3106</v>
      </c>
      <c r="J51" s="165" t="s">
        <v>302</v>
      </c>
      <c r="K51" s="162">
        <f t="shared" si="0"/>
        <v>1.1129923005603257</v>
      </c>
      <c r="L51" s="162">
        <f t="shared" si="1"/>
        <v>0.21546159411778495</v>
      </c>
      <c r="M51" s="165" t="s">
        <v>302</v>
      </c>
      <c r="N51" s="49">
        <f t="shared" si="9"/>
        <v>0.97259802797523509</v>
      </c>
      <c r="O51" s="49">
        <f t="shared" si="9"/>
        <v>1.5547208468499232</v>
      </c>
      <c r="P51" s="49">
        <f t="shared" si="7"/>
        <v>1.4290142591444512</v>
      </c>
      <c r="Q51" s="49">
        <f t="shared" si="7"/>
        <v>0.57635925032473556</v>
      </c>
      <c r="R51" s="162">
        <f t="shared" si="3"/>
        <v>1.2008061435598432</v>
      </c>
    </row>
    <row r="52" spans="1:18" x14ac:dyDescent="0.45">
      <c r="A52" s="165" t="s">
        <v>303</v>
      </c>
      <c r="B52" s="166">
        <v>168531</v>
      </c>
      <c r="C52" s="166">
        <v>121285</v>
      </c>
      <c r="D52" s="166">
        <v>174305</v>
      </c>
      <c r="E52" s="166">
        <v>135704</v>
      </c>
      <c r="F52" s="166">
        <v>158668</v>
      </c>
      <c r="G52" s="166">
        <v>201702</v>
      </c>
      <c r="H52" s="166">
        <v>203952</v>
      </c>
      <c r="I52" s="166">
        <v>89972</v>
      </c>
      <c r="J52" s="165" t="s">
        <v>303</v>
      </c>
      <c r="K52" s="162">
        <f t="shared" si="0"/>
        <v>1.0908081523777768</v>
      </c>
      <c r="L52" s="162">
        <f t="shared" si="1"/>
        <v>0.18739690698681269</v>
      </c>
      <c r="M52" s="165" t="s">
        <v>303</v>
      </c>
      <c r="N52" s="49">
        <f t="shared" si="9"/>
        <v>0.94147664227946193</v>
      </c>
      <c r="O52" s="49">
        <f t="shared" si="9"/>
        <v>1.6630415962402605</v>
      </c>
      <c r="P52" s="49">
        <f t="shared" si="9"/>
        <v>1.1700869166116865</v>
      </c>
      <c r="Q52" s="49">
        <f t="shared" si="9"/>
        <v>0.66300182750692682</v>
      </c>
      <c r="R52" s="162">
        <f t="shared" si="3"/>
        <v>1.0557817794455742</v>
      </c>
    </row>
    <row r="53" spans="1:18" x14ac:dyDescent="0.45">
      <c r="A53" s="165" t="s">
        <v>304</v>
      </c>
      <c r="B53" s="166">
        <v>9151</v>
      </c>
      <c r="C53" s="166">
        <v>4770</v>
      </c>
      <c r="D53" s="166">
        <v>4916</v>
      </c>
      <c r="E53" s="166">
        <v>5923</v>
      </c>
      <c r="F53" s="166">
        <v>4029</v>
      </c>
      <c r="G53" s="166">
        <v>5423</v>
      </c>
      <c r="H53" s="166">
        <v>5107</v>
      </c>
      <c r="I53" s="166">
        <v>7483</v>
      </c>
      <c r="J53" s="165" t="s">
        <v>304</v>
      </c>
      <c r="K53" s="162">
        <f t="shared" si="0"/>
        <v>0.89022617124394188</v>
      </c>
      <c r="L53" s="162">
        <f t="shared" si="1"/>
        <v>0.16568671365419441</v>
      </c>
      <c r="M53" s="165" t="s">
        <v>304</v>
      </c>
      <c r="N53" s="49">
        <f t="shared" si="9"/>
        <v>0.44027975084690196</v>
      </c>
      <c r="O53" s="49">
        <f t="shared" si="9"/>
        <v>1.1368972746331236</v>
      </c>
      <c r="P53" s="49">
        <f t="shared" si="9"/>
        <v>1.038852725793328</v>
      </c>
      <c r="Q53" s="49">
        <f t="shared" si="9"/>
        <v>1.263380043896674</v>
      </c>
      <c r="R53" s="162">
        <f t="shared" si="3"/>
        <v>1.0878750002132258</v>
      </c>
    </row>
    <row r="54" spans="1:18" x14ac:dyDescent="0.45">
      <c r="A54" s="167" t="s">
        <v>305</v>
      </c>
      <c r="B54" s="168">
        <v>37223</v>
      </c>
      <c r="C54" s="168">
        <v>13512</v>
      </c>
      <c r="D54" s="168">
        <v>14820</v>
      </c>
      <c r="E54" s="168">
        <v>32936</v>
      </c>
      <c r="F54" s="168">
        <v>11352</v>
      </c>
      <c r="G54" s="168">
        <v>29997</v>
      </c>
      <c r="H54" s="168">
        <v>22934</v>
      </c>
      <c r="I54" s="168">
        <v>18933</v>
      </c>
      <c r="J54" s="167" t="s">
        <v>305</v>
      </c>
      <c r="K54" s="162">
        <f t="shared" si="0"/>
        <v>0.84490968717953929</v>
      </c>
      <c r="L54" s="162">
        <f t="shared" si="1"/>
        <v>0.14151528280750908</v>
      </c>
      <c r="M54" s="167" t="s">
        <v>305</v>
      </c>
      <c r="N54" s="49">
        <f t="shared" si="9"/>
        <v>0.30497273191306451</v>
      </c>
      <c r="O54" s="49">
        <f t="shared" si="9"/>
        <v>2.2200266429840143</v>
      </c>
      <c r="P54" s="49">
        <f t="shared" si="9"/>
        <v>1.5475033738191633</v>
      </c>
      <c r="Q54" s="49">
        <f t="shared" si="9"/>
        <v>0.57484211804712171</v>
      </c>
      <c r="R54" s="162">
        <f t="shared" si="3"/>
        <v>1.0611727459331424</v>
      </c>
    </row>
    <row r="55" spans="1:18" x14ac:dyDescent="0.45">
      <c r="A55" s="165" t="s">
        <v>306</v>
      </c>
      <c r="B55" s="166">
        <v>5813</v>
      </c>
      <c r="C55" s="166">
        <v>6264</v>
      </c>
      <c r="D55" s="166">
        <v>5227</v>
      </c>
      <c r="E55" s="166">
        <v>5217</v>
      </c>
      <c r="F55" s="166">
        <v>3253</v>
      </c>
      <c r="G55" s="166">
        <v>6985</v>
      </c>
      <c r="H55" s="166">
        <v>6939</v>
      </c>
      <c r="I55" s="166">
        <v>4277</v>
      </c>
      <c r="J55" s="165" t="s">
        <v>306</v>
      </c>
      <c r="K55" s="162">
        <f t="shared" si="0"/>
        <v>0.95262199724701391</v>
      </c>
      <c r="L55" s="162">
        <f t="shared" si="1"/>
        <v>9.961047197609435E-2</v>
      </c>
      <c r="M55" s="165" t="s">
        <v>306</v>
      </c>
      <c r="N55" s="49">
        <f t="shared" si="9"/>
        <v>0.55960777567521069</v>
      </c>
      <c r="O55" s="49">
        <f t="shared" si="9"/>
        <v>1.115102171136654</v>
      </c>
      <c r="P55" s="49">
        <f t="shared" si="9"/>
        <v>1.3275301320068873</v>
      </c>
      <c r="Q55" s="49">
        <f t="shared" si="9"/>
        <v>0.81981981981981977</v>
      </c>
      <c r="R55" s="162">
        <f t="shared" si="3"/>
        <v>0.96746099547823694</v>
      </c>
    </row>
    <row r="56" spans="1:18" x14ac:dyDescent="0.45">
      <c r="A56" s="165" t="s">
        <v>307</v>
      </c>
      <c r="B56" s="166">
        <v>5784</v>
      </c>
      <c r="C56" s="166">
        <v>5964</v>
      </c>
      <c r="D56" s="166">
        <v>4101</v>
      </c>
      <c r="E56" s="166">
        <v>4780</v>
      </c>
      <c r="F56" s="166">
        <v>4645</v>
      </c>
      <c r="G56" s="166">
        <v>7635</v>
      </c>
      <c r="H56" s="166">
        <v>4714</v>
      </c>
      <c r="I56" s="166">
        <v>2803</v>
      </c>
      <c r="J56" s="165" t="s">
        <v>307</v>
      </c>
      <c r="K56" s="162">
        <f t="shared" si="0"/>
        <v>0.95966842794124774</v>
      </c>
      <c r="L56" s="162">
        <f t="shared" si="1"/>
        <v>8.7461934206103958E-2</v>
      </c>
      <c r="M56" s="165" t="s">
        <v>307</v>
      </c>
      <c r="N56" s="49">
        <f t="shared" si="9"/>
        <v>0.80307745504840944</v>
      </c>
      <c r="O56" s="49">
        <f t="shared" si="9"/>
        <v>1.2801810865191148</v>
      </c>
      <c r="P56" s="49">
        <f t="shared" si="9"/>
        <v>1.1494757376249696</v>
      </c>
      <c r="Q56" s="49">
        <f t="shared" si="9"/>
        <v>0.58640167364016738</v>
      </c>
      <c r="R56" s="162">
        <f t="shared" si="3"/>
        <v>0.97627659633668951</v>
      </c>
    </row>
    <row r="57" spans="1:18" x14ac:dyDescent="0.45">
      <c r="A57" s="165" t="s">
        <v>308</v>
      </c>
      <c r="B57" s="166">
        <v>33844</v>
      </c>
      <c r="C57" s="166">
        <v>31161</v>
      </c>
      <c r="D57" s="166">
        <v>45245</v>
      </c>
      <c r="E57" s="166">
        <v>83313</v>
      </c>
      <c r="F57" s="166">
        <v>34567</v>
      </c>
      <c r="G57" s="166">
        <v>59947</v>
      </c>
      <c r="H57" s="166">
        <v>61698</v>
      </c>
      <c r="I57" s="166">
        <v>44098</v>
      </c>
      <c r="J57" s="165" t="s">
        <v>308</v>
      </c>
      <c r="K57" s="162">
        <f t="shared" si="0"/>
        <v>1.034856868306443</v>
      </c>
      <c r="L57" s="162">
        <f t="shared" si="1"/>
        <v>3.7902276219180041E-2</v>
      </c>
      <c r="M57" s="165" t="s">
        <v>308</v>
      </c>
      <c r="N57" s="49">
        <f t="shared" si="9"/>
        <v>1.0213627230823781</v>
      </c>
      <c r="O57" s="49">
        <f t="shared" si="9"/>
        <v>1.9237829337954495</v>
      </c>
      <c r="P57" s="49">
        <f t="shared" si="9"/>
        <v>1.3636423914244669</v>
      </c>
      <c r="Q57" s="49">
        <f t="shared" si="9"/>
        <v>0.52930515045671145</v>
      </c>
      <c r="R57" s="162">
        <f t="shared" si="3"/>
        <v>1.1925025572534225</v>
      </c>
    </row>
  </sheetData>
  <autoFilter ref="A2:R57" xr:uid="{D7E80DFA-86B6-4D53-A14C-D940F0924BE2}"/>
  <conditionalFormatting sqref="K3:K57">
    <cfRule type="cellIs" dxfId="8" priority="4" operator="lessThan">
      <formula>0.7</formula>
    </cfRule>
    <cfRule type="cellIs" dxfId="7" priority="5" operator="greaterThan">
      <formula>1.4</formula>
    </cfRule>
  </conditionalFormatting>
  <conditionalFormatting sqref="L3:L57">
    <cfRule type="cellIs" dxfId="6" priority="3" operator="greaterThan">
      <formula>1.301</formula>
    </cfRule>
  </conditionalFormatting>
  <conditionalFormatting sqref="R1:R57"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218FA-B482-4780-96F6-E32BE6B10B94}">
  <dimension ref="A1:AB147"/>
  <sheetViews>
    <sheetView topLeftCell="A36" zoomScale="85" zoomScaleNormal="85" workbookViewId="0">
      <selection activeCell="G145" sqref="G145"/>
    </sheetView>
  </sheetViews>
  <sheetFormatPr defaultRowHeight="14.25" x14ac:dyDescent="0.45"/>
  <cols>
    <col min="1" max="1" width="30.19921875" style="24" customWidth="1"/>
    <col min="2" max="3" width="7.265625" bestFit="1" customWidth="1"/>
    <col min="4" max="4" width="11.73046875" bestFit="1" customWidth="1"/>
    <col min="5" max="6" width="5.73046875" bestFit="1" customWidth="1"/>
    <col min="7" max="7" width="5.73046875" style="25" bestFit="1" customWidth="1"/>
    <col min="8" max="8" width="30.19921875" style="24" bestFit="1" customWidth="1"/>
    <col min="9" max="10" width="7.265625" bestFit="1" customWidth="1"/>
    <col min="11" max="11" width="11.73046875" bestFit="1" customWidth="1"/>
    <col min="12" max="13" width="5.73046875" bestFit="1" customWidth="1"/>
    <col min="14" max="14" width="5.73046875" style="25" bestFit="1" customWidth="1"/>
    <col min="15" max="15" width="30.19921875" bestFit="1" customWidth="1"/>
    <col min="16" max="17" width="7.265625" bestFit="1" customWidth="1"/>
    <col min="18" max="18" width="11.73046875" bestFit="1" customWidth="1"/>
    <col min="19" max="19" width="4.73046875" bestFit="1" customWidth="1"/>
    <col min="20" max="21" width="5.73046875" bestFit="1" customWidth="1"/>
    <col min="22" max="22" width="30.19921875" style="24" bestFit="1" customWidth="1"/>
    <col min="23" max="25" width="7.265625" bestFit="1" customWidth="1"/>
    <col min="26" max="27" width="5.73046875" bestFit="1" customWidth="1"/>
    <col min="28" max="28" width="5.73046875" style="25" bestFit="1" customWidth="1"/>
  </cols>
  <sheetData>
    <row r="1" spans="1:28" x14ac:dyDescent="0.45">
      <c r="A1" s="20"/>
      <c r="B1" s="176" t="s">
        <v>36</v>
      </c>
      <c r="C1" s="176"/>
      <c r="D1" s="176"/>
      <c r="E1" s="176"/>
      <c r="F1" s="176"/>
      <c r="G1" s="21"/>
      <c r="H1" s="20"/>
      <c r="I1" s="176" t="s">
        <v>37</v>
      </c>
      <c r="J1" s="176"/>
      <c r="K1" s="176"/>
      <c r="L1" s="176"/>
      <c r="M1" s="176"/>
      <c r="N1" s="21"/>
      <c r="P1" s="175" t="s">
        <v>38</v>
      </c>
      <c r="Q1" s="175"/>
      <c r="R1" s="175"/>
      <c r="S1" s="175"/>
      <c r="T1" s="175"/>
      <c r="U1" s="13"/>
      <c r="V1" s="20"/>
      <c r="W1" s="176" t="s">
        <v>39</v>
      </c>
      <c r="X1" s="176"/>
      <c r="Y1" s="176"/>
      <c r="Z1" s="176"/>
      <c r="AA1" s="176"/>
      <c r="AB1" s="21"/>
    </row>
    <row r="2" spans="1:28" x14ac:dyDescent="0.45">
      <c r="A2" s="22" t="s">
        <v>51</v>
      </c>
      <c r="B2" s="2">
        <v>0</v>
      </c>
      <c r="C2" s="2">
        <v>1</v>
      </c>
      <c r="D2" s="3">
        <v>0</v>
      </c>
      <c r="E2" s="3">
        <v>3</v>
      </c>
      <c r="F2" s="4">
        <v>0</v>
      </c>
      <c r="G2" s="23">
        <v>7</v>
      </c>
      <c r="I2" s="2">
        <v>0</v>
      </c>
      <c r="J2" s="2">
        <v>1</v>
      </c>
      <c r="K2" s="3">
        <v>0</v>
      </c>
      <c r="L2" s="3">
        <v>3</v>
      </c>
      <c r="M2" s="4">
        <v>0</v>
      </c>
      <c r="N2" s="23">
        <v>7</v>
      </c>
      <c r="P2" s="2">
        <v>0</v>
      </c>
      <c r="Q2" s="2">
        <v>1</v>
      </c>
      <c r="R2" s="3">
        <v>0</v>
      </c>
      <c r="S2" s="3">
        <v>3</v>
      </c>
      <c r="T2" s="4">
        <v>0</v>
      </c>
      <c r="U2" s="4">
        <v>7</v>
      </c>
      <c r="W2" s="2">
        <v>0</v>
      </c>
      <c r="X2" s="2">
        <v>1</v>
      </c>
      <c r="Y2" s="3">
        <v>0</v>
      </c>
      <c r="Z2" s="3">
        <v>3</v>
      </c>
      <c r="AA2" s="4">
        <v>0</v>
      </c>
      <c r="AB2" s="23">
        <v>7</v>
      </c>
    </row>
    <row r="3" spans="1:28" x14ac:dyDescent="0.45">
      <c r="A3" s="24" t="s">
        <v>40</v>
      </c>
      <c r="F3">
        <v>38360</v>
      </c>
      <c r="G3" s="25">
        <v>42334</v>
      </c>
      <c r="M3">
        <v>10506</v>
      </c>
      <c r="N3" s="25">
        <v>20163</v>
      </c>
      <c r="T3">
        <v>15230</v>
      </c>
      <c r="U3">
        <v>17026</v>
      </c>
      <c r="AA3">
        <v>7649</v>
      </c>
      <c r="AB3" s="25">
        <v>11078</v>
      </c>
    </row>
    <row r="4" spans="1:28" x14ac:dyDescent="0.45">
      <c r="F4">
        <v>45077</v>
      </c>
      <c r="G4" s="25">
        <v>49729</v>
      </c>
      <c r="M4">
        <v>12598</v>
      </c>
      <c r="N4" s="25">
        <v>26457</v>
      </c>
      <c r="T4">
        <v>14538</v>
      </c>
      <c r="U4">
        <v>17343</v>
      </c>
      <c r="AA4">
        <v>6914</v>
      </c>
      <c r="AB4" s="25">
        <v>12241</v>
      </c>
    </row>
    <row r="5" spans="1:28" x14ac:dyDescent="0.45">
      <c r="A5" s="26"/>
      <c r="F5">
        <v>46455</v>
      </c>
      <c r="G5" s="25">
        <v>49496</v>
      </c>
      <c r="M5">
        <v>11204</v>
      </c>
      <c r="N5" s="25">
        <v>22928</v>
      </c>
      <c r="T5">
        <v>14677</v>
      </c>
      <c r="U5">
        <v>17388</v>
      </c>
      <c r="AA5">
        <v>6765</v>
      </c>
      <c r="AB5" s="25">
        <v>15563</v>
      </c>
    </row>
    <row r="6" spans="1:28" x14ac:dyDescent="0.45">
      <c r="A6" s="26"/>
      <c r="F6">
        <v>40032</v>
      </c>
      <c r="G6" s="25">
        <v>49527</v>
      </c>
      <c r="M6">
        <v>13541</v>
      </c>
      <c r="N6" s="25">
        <v>17022</v>
      </c>
      <c r="T6">
        <v>18230</v>
      </c>
      <c r="U6">
        <v>21579</v>
      </c>
      <c r="AA6">
        <v>7344</v>
      </c>
      <c r="AB6" s="25">
        <v>18670</v>
      </c>
    </row>
    <row r="7" spans="1:28" x14ac:dyDescent="0.45">
      <c r="A7" s="26"/>
      <c r="F7">
        <v>18848</v>
      </c>
      <c r="G7" s="25">
        <v>23709</v>
      </c>
      <c r="M7">
        <v>7726</v>
      </c>
      <c r="N7" s="25">
        <v>18007</v>
      </c>
      <c r="AA7">
        <v>5146</v>
      </c>
      <c r="AB7" s="25">
        <v>6943</v>
      </c>
    </row>
    <row r="8" spans="1:28" x14ac:dyDescent="0.45">
      <c r="A8" s="26"/>
      <c r="F8">
        <v>24622</v>
      </c>
      <c r="G8" s="25">
        <v>27324</v>
      </c>
      <c r="M8">
        <v>18672</v>
      </c>
      <c r="N8" s="25">
        <v>31751</v>
      </c>
      <c r="AA8">
        <v>5332</v>
      </c>
      <c r="AB8" s="25">
        <v>8451</v>
      </c>
    </row>
    <row r="9" spans="1:28" x14ac:dyDescent="0.45">
      <c r="A9" s="26"/>
      <c r="F9">
        <v>24673</v>
      </c>
      <c r="G9" s="25">
        <v>27539</v>
      </c>
      <c r="M9">
        <v>16737</v>
      </c>
      <c r="N9" s="25">
        <v>28285</v>
      </c>
      <c r="AA9">
        <v>5064</v>
      </c>
      <c r="AB9" s="25">
        <v>11446</v>
      </c>
    </row>
    <row r="10" spans="1:28" x14ac:dyDescent="0.45">
      <c r="A10" s="26"/>
      <c r="F10">
        <v>25075</v>
      </c>
      <c r="G10" s="25">
        <v>23818</v>
      </c>
      <c r="M10">
        <v>19748</v>
      </c>
      <c r="N10" s="25">
        <v>35310</v>
      </c>
      <c r="AA10">
        <v>6404</v>
      </c>
      <c r="AB10" s="25">
        <v>12303</v>
      </c>
    </row>
    <row r="11" spans="1:28" x14ac:dyDescent="0.45">
      <c r="A11" s="26"/>
      <c r="AA11">
        <v>1171</v>
      </c>
      <c r="AB11" s="25">
        <v>5473</v>
      </c>
    </row>
    <row r="12" spans="1:28" x14ac:dyDescent="0.45">
      <c r="A12" s="26"/>
      <c r="AA12">
        <v>3087</v>
      </c>
      <c r="AB12" s="25">
        <v>5609</v>
      </c>
    </row>
    <row r="13" spans="1:28" x14ac:dyDescent="0.45">
      <c r="A13" s="26"/>
      <c r="AB13" s="25">
        <v>4935</v>
      </c>
    </row>
    <row r="14" spans="1:28" x14ac:dyDescent="0.45">
      <c r="A14" s="27" t="s">
        <v>0</v>
      </c>
      <c r="B14">
        <v>15065</v>
      </c>
      <c r="C14">
        <v>15491</v>
      </c>
      <c r="I14">
        <v>2012</v>
      </c>
      <c r="J14">
        <v>1944</v>
      </c>
      <c r="AA14">
        <v>7140</v>
      </c>
      <c r="AB14" s="25">
        <v>7035</v>
      </c>
    </row>
    <row r="15" spans="1:28" x14ac:dyDescent="0.45">
      <c r="A15" s="27"/>
      <c r="B15">
        <v>17737</v>
      </c>
      <c r="C15">
        <v>19807</v>
      </c>
      <c r="I15">
        <v>2516</v>
      </c>
      <c r="J15">
        <v>2235</v>
      </c>
      <c r="AA15">
        <v>6689</v>
      </c>
      <c r="AB15" s="25">
        <v>7348</v>
      </c>
    </row>
    <row r="16" spans="1:28" x14ac:dyDescent="0.45">
      <c r="A16" s="27"/>
      <c r="B16">
        <v>20424</v>
      </c>
      <c r="C16">
        <v>20327</v>
      </c>
      <c r="I16">
        <v>2959</v>
      </c>
      <c r="J16">
        <v>2545</v>
      </c>
      <c r="AA16">
        <v>5981</v>
      </c>
      <c r="AB16" s="25">
        <v>7436</v>
      </c>
    </row>
    <row r="17" spans="1:12" x14ac:dyDescent="0.45">
      <c r="A17" s="27"/>
      <c r="B17">
        <v>31565</v>
      </c>
      <c r="C17">
        <v>30743</v>
      </c>
      <c r="I17">
        <v>2441</v>
      </c>
      <c r="J17">
        <v>2636</v>
      </c>
    </row>
    <row r="18" spans="1:12" x14ac:dyDescent="0.45">
      <c r="A18" s="27"/>
    </row>
    <row r="19" spans="1:12" x14ac:dyDescent="0.45">
      <c r="A19" s="27" t="s">
        <v>1</v>
      </c>
      <c r="B19">
        <v>17286</v>
      </c>
      <c r="C19">
        <v>15277</v>
      </c>
      <c r="D19">
        <v>14416</v>
      </c>
      <c r="E19">
        <v>16004</v>
      </c>
      <c r="I19">
        <v>1615</v>
      </c>
      <c r="J19">
        <v>1387</v>
      </c>
      <c r="K19">
        <v>1641</v>
      </c>
      <c r="L19">
        <v>1894</v>
      </c>
    </row>
    <row r="20" spans="1:12" x14ac:dyDescent="0.45">
      <c r="A20" s="27"/>
      <c r="B20">
        <v>12786</v>
      </c>
      <c r="C20">
        <v>10870</v>
      </c>
      <c r="D20">
        <v>10796</v>
      </c>
      <c r="E20">
        <v>11936</v>
      </c>
      <c r="I20">
        <v>2639</v>
      </c>
      <c r="J20">
        <v>3109</v>
      </c>
      <c r="K20">
        <v>1699</v>
      </c>
      <c r="L20">
        <v>1237</v>
      </c>
    </row>
    <row r="21" spans="1:12" x14ac:dyDescent="0.45">
      <c r="A21" s="27"/>
    </row>
    <row r="22" spans="1:12" x14ac:dyDescent="0.45">
      <c r="A22" s="27" t="s">
        <v>2</v>
      </c>
      <c r="B22">
        <v>14250</v>
      </c>
      <c r="C22">
        <v>14383</v>
      </c>
      <c r="I22">
        <v>2650</v>
      </c>
      <c r="J22">
        <v>2951</v>
      </c>
    </row>
    <row r="23" spans="1:12" x14ac:dyDescent="0.45">
      <c r="A23" s="27"/>
      <c r="B23">
        <v>13023</v>
      </c>
      <c r="C23">
        <v>13357</v>
      </c>
      <c r="D23">
        <v>10530</v>
      </c>
      <c r="E23">
        <v>20232</v>
      </c>
      <c r="I23">
        <v>2283</v>
      </c>
      <c r="J23">
        <v>2152</v>
      </c>
      <c r="K23">
        <v>1924</v>
      </c>
      <c r="L23">
        <v>2144</v>
      </c>
    </row>
    <row r="24" spans="1:12" x14ac:dyDescent="0.45">
      <c r="A24" s="27"/>
      <c r="B24">
        <v>10179</v>
      </c>
      <c r="C24">
        <v>10895</v>
      </c>
      <c r="D24">
        <v>12268</v>
      </c>
      <c r="E24">
        <v>13114</v>
      </c>
      <c r="I24">
        <v>2387</v>
      </c>
      <c r="J24">
        <v>2210</v>
      </c>
      <c r="K24">
        <v>2368</v>
      </c>
      <c r="L24">
        <v>1976</v>
      </c>
    </row>
    <row r="25" spans="1:12" x14ac:dyDescent="0.45">
      <c r="A25" s="27"/>
    </row>
    <row r="26" spans="1:12" x14ac:dyDescent="0.45">
      <c r="A26" s="27" t="s">
        <v>33</v>
      </c>
      <c r="B26">
        <v>10225</v>
      </c>
      <c r="C26">
        <v>11715</v>
      </c>
      <c r="D26">
        <v>10225</v>
      </c>
      <c r="E26">
        <v>12219</v>
      </c>
      <c r="I26">
        <v>15239</v>
      </c>
      <c r="J26">
        <v>11699</v>
      </c>
      <c r="K26">
        <v>15239</v>
      </c>
      <c r="L26">
        <v>15921</v>
      </c>
    </row>
    <row r="27" spans="1:12" x14ac:dyDescent="0.45">
      <c r="A27" s="27"/>
      <c r="B27">
        <v>9299</v>
      </c>
      <c r="C27">
        <v>12823</v>
      </c>
      <c r="D27">
        <v>9299</v>
      </c>
      <c r="E27">
        <v>13280</v>
      </c>
      <c r="I27">
        <v>13235</v>
      </c>
      <c r="J27">
        <v>17970</v>
      </c>
      <c r="K27">
        <v>13235</v>
      </c>
      <c r="L27">
        <v>14947</v>
      </c>
    </row>
    <row r="28" spans="1:12" x14ac:dyDescent="0.45">
      <c r="A28" s="27"/>
      <c r="B28">
        <v>10811</v>
      </c>
      <c r="C28">
        <v>14330</v>
      </c>
      <c r="D28">
        <v>10811</v>
      </c>
      <c r="E28">
        <v>16427</v>
      </c>
      <c r="I28">
        <v>7438</v>
      </c>
      <c r="J28">
        <v>9079</v>
      </c>
      <c r="K28">
        <v>7438</v>
      </c>
      <c r="L28">
        <v>12044</v>
      </c>
    </row>
    <row r="29" spans="1:12" x14ac:dyDescent="0.45">
      <c r="A29" s="27"/>
      <c r="B29">
        <v>9498</v>
      </c>
      <c r="C29">
        <v>12307</v>
      </c>
      <c r="D29">
        <v>9498</v>
      </c>
      <c r="E29">
        <v>15608</v>
      </c>
      <c r="I29">
        <v>6106</v>
      </c>
      <c r="J29">
        <v>8517</v>
      </c>
      <c r="K29">
        <v>6106</v>
      </c>
      <c r="L29">
        <v>13891</v>
      </c>
    </row>
    <row r="30" spans="1:12" x14ac:dyDescent="0.45">
      <c r="A30" s="27"/>
      <c r="B30">
        <v>11273</v>
      </c>
      <c r="C30">
        <v>12152</v>
      </c>
      <c r="D30">
        <v>11273</v>
      </c>
      <c r="E30">
        <v>14007</v>
      </c>
    </row>
    <row r="31" spans="1:12" x14ac:dyDescent="0.45">
      <c r="A31" s="27"/>
      <c r="B31">
        <v>7033</v>
      </c>
      <c r="C31">
        <v>8807</v>
      </c>
      <c r="D31">
        <v>7033</v>
      </c>
      <c r="E31">
        <v>7352</v>
      </c>
    </row>
    <row r="32" spans="1:12" x14ac:dyDescent="0.45">
      <c r="A32" s="27"/>
      <c r="B32">
        <v>10284</v>
      </c>
      <c r="C32">
        <v>13286</v>
      </c>
      <c r="D32">
        <v>10284</v>
      </c>
      <c r="E32">
        <v>9647</v>
      </c>
    </row>
    <row r="33" spans="1:24" x14ac:dyDescent="0.45">
      <c r="A33" s="27"/>
      <c r="B33">
        <v>7607</v>
      </c>
      <c r="C33">
        <v>7981</v>
      </c>
      <c r="D33">
        <v>7607</v>
      </c>
      <c r="E33">
        <v>9716</v>
      </c>
    </row>
    <row r="34" spans="1:24" x14ac:dyDescent="0.45">
      <c r="A34" s="27"/>
    </row>
    <row r="35" spans="1:24" x14ac:dyDescent="0.45">
      <c r="A35" s="27" t="s">
        <v>34</v>
      </c>
      <c r="B35">
        <v>36156</v>
      </c>
      <c r="C35">
        <v>35606</v>
      </c>
      <c r="P35">
        <v>5350</v>
      </c>
      <c r="Q35">
        <v>5854</v>
      </c>
      <c r="W35">
        <v>15942</v>
      </c>
      <c r="X35">
        <v>13632</v>
      </c>
    </row>
    <row r="36" spans="1:24" x14ac:dyDescent="0.45">
      <c r="A36" s="27"/>
      <c r="B36">
        <v>43746</v>
      </c>
      <c r="C36">
        <v>50731</v>
      </c>
      <c r="P36">
        <v>6851</v>
      </c>
      <c r="Q36">
        <v>10426</v>
      </c>
      <c r="W36">
        <v>19823</v>
      </c>
      <c r="X36">
        <v>20183</v>
      </c>
    </row>
    <row r="37" spans="1:24" x14ac:dyDescent="0.45">
      <c r="A37" s="27"/>
      <c r="B37">
        <v>49492</v>
      </c>
      <c r="C37">
        <v>50262</v>
      </c>
      <c r="P37">
        <v>8153</v>
      </c>
      <c r="Q37">
        <v>19065</v>
      </c>
      <c r="W37">
        <v>12668</v>
      </c>
      <c r="X37">
        <v>7706</v>
      </c>
    </row>
    <row r="38" spans="1:24" x14ac:dyDescent="0.45">
      <c r="A38" s="27"/>
      <c r="B38">
        <v>46528</v>
      </c>
      <c r="C38">
        <v>41388</v>
      </c>
      <c r="P38">
        <v>3400</v>
      </c>
      <c r="Q38">
        <v>3799</v>
      </c>
      <c r="W38">
        <v>16521</v>
      </c>
      <c r="X38">
        <v>17430</v>
      </c>
    </row>
    <row r="39" spans="1:24" x14ac:dyDescent="0.45">
      <c r="A39" s="27"/>
      <c r="B39">
        <v>38209</v>
      </c>
      <c r="C39">
        <v>36941</v>
      </c>
      <c r="P39">
        <v>3909</v>
      </c>
      <c r="Q39">
        <v>5307</v>
      </c>
      <c r="W39">
        <v>17745</v>
      </c>
      <c r="X39">
        <v>11810</v>
      </c>
    </row>
    <row r="40" spans="1:24" x14ac:dyDescent="0.45">
      <c r="A40" s="27"/>
      <c r="B40">
        <v>36267</v>
      </c>
      <c r="C40">
        <v>41261</v>
      </c>
      <c r="P40">
        <v>2869</v>
      </c>
      <c r="Q40">
        <v>4002</v>
      </c>
      <c r="W40">
        <v>19586</v>
      </c>
      <c r="X40">
        <v>13276</v>
      </c>
    </row>
    <row r="41" spans="1:24" x14ac:dyDescent="0.45">
      <c r="A41" s="27"/>
    </row>
    <row r="42" spans="1:24" x14ac:dyDescent="0.45">
      <c r="A42" s="27" t="s">
        <v>3</v>
      </c>
      <c r="B42">
        <v>9470</v>
      </c>
      <c r="C42">
        <v>10087</v>
      </c>
      <c r="I42">
        <v>739</v>
      </c>
      <c r="J42">
        <v>709</v>
      </c>
      <c r="M42">
        <v>739</v>
      </c>
      <c r="N42" s="25">
        <v>1067</v>
      </c>
    </row>
    <row r="43" spans="1:24" x14ac:dyDescent="0.45">
      <c r="A43" s="27"/>
      <c r="B43">
        <v>7817</v>
      </c>
      <c r="C43">
        <v>8524</v>
      </c>
      <c r="I43">
        <v>825</v>
      </c>
      <c r="J43">
        <v>638</v>
      </c>
      <c r="M43">
        <v>825</v>
      </c>
      <c r="N43" s="25">
        <v>644</v>
      </c>
    </row>
    <row r="44" spans="1:24" x14ac:dyDescent="0.45">
      <c r="A44" s="27"/>
      <c r="B44">
        <v>11377</v>
      </c>
      <c r="C44">
        <v>12325</v>
      </c>
      <c r="I44">
        <v>231</v>
      </c>
      <c r="J44">
        <v>411</v>
      </c>
      <c r="M44">
        <v>231</v>
      </c>
      <c r="N44" s="25">
        <v>194</v>
      </c>
    </row>
    <row r="45" spans="1:24" x14ac:dyDescent="0.45">
      <c r="A45" s="27"/>
      <c r="B45">
        <v>9577</v>
      </c>
      <c r="C45">
        <v>9513</v>
      </c>
      <c r="I45">
        <v>368</v>
      </c>
      <c r="J45">
        <v>342</v>
      </c>
      <c r="M45">
        <v>368</v>
      </c>
      <c r="N45" s="25">
        <v>245</v>
      </c>
    </row>
    <row r="46" spans="1:24" x14ac:dyDescent="0.45">
      <c r="A46" s="27"/>
      <c r="B46">
        <v>8373</v>
      </c>
      <c r="C46">
        <v>9751</v>
      </c>
      <c r="I46">
        <v>245</v>
      </c>
      <c r="J46">
        <v>317</v>
      </c>
      <c r="M46">
        <v>245</v>
      </c>
      <c r="N46" s="25">
        <v>231</v>
      </c>
    </row>
    <row r="47" spans="1:24" x14ac:dyDescent="0.45">
      <c r="A47" s="27"/>
      <c r="B47">
        <v>9449</v>
      </c>
      <c r="C47">
        <v>9839</v>
      </c>
      <c r="I47">
        <v>179</v>
      </c>
      <c r="J47">
        <v>242</v>
      </c>
      <c r="M47">
        <v>179</v>
      </c>
      <c r="N47" s="25">
        <v>120</v>
      </c>
    </row>
    <row r="48" spans="1:24" x14ac:dyDescent="0.45">
      <c r="A48" s="27"/>
    </row>
    <row r="49" spans="1:28" x14ac:dyDescent="0.45">
      <c r="A49" s="27" t="s">
        <v>35</v>
      </c>
      <c r="B49">
        <v>35715</v>
      </c>
      <c r="C49">
        <v>25772</v>
      </c>
      <c r="I49">
        <v>17327</v>
      </c>
      <c r="J49">
        <v>10547</v>
      </c>
      <c r="P49" s="19"/>
      <c r="Q49" s="19"/>
    </row>
    <row r="50" spans="1:28" x14ac:dyDescent="0.45">
      <c r="B50">
        <v>22560</v>
      </c>
      <c r="C50">
        <v>26166</v>
      </c>
      <c r="I50">
        <v>13198</v>
      </c>
      <c r="J50">
        <v>11047</v>
      </c>
      <c r="P50" s="19"/>
      <c r="Q50" s="19"/>
    </row>
    <row r="51" spans="1:28" x14ac:dyDescent="0.45">
      <c r="B51">
        <v>35172</v>
      </c>
      <c r="C51">
        <v>41261</v>
      </c>
      <c r="I51">
        <v>16326</v>
      </c>
      <c r="J51">
        <v>9240</v>
      </c>
      <c r="P51" s="19"/>
      <c r="Q51" s="19"/>
    </row>
    <row r="52" spans="1:28" x14ac:dyDescent="0.45">
      <c r="B52">
        <v>14805</v>
      </c>
      <c r="C52">
        <v>20798</v>
      </c>
      <c r="I52">
        <v>9785</v>
      </c>
      <c r="J52">
        <v>12019</v>
      </c>
      <c r="P52" s="19"/>
      <c r="Q52" s="19"/>
    </row>
    <row r="53" spans="1:28" x14ac:dyDescent="0.45">
      <c r="B53">
        <v>26486</v>
      </c>
      <c r="C53">
        <v>27805</v>
      </c>
      <c r="I53">
        <v>10276</v>
      </c>
      <c r="J53">
        <v>8778</v>
      </c>
      <c r="P53" s="19"/>
      <c r="Q53" s="19"/>
    </row>
    <row r="54" spans="1:28" x14ac:dyDescent="0.45">
      <c r="B54">
        <v>18393</v>
      </c>
      <c r="C54">
        <v>32285</v>
      </c>
      <c r="I54">
        <v>12231</v>
      </c>
      <c r="J54">
        <v>11438</v>
      </c>
      <c r="P54" s="19"/>
      <c r="Q54" s="19"/>
    </row>
    <row r="56" spans="1:28" x14ac:dyDescent="0.45">
      <c r="A56" s="24" t="s">
        <v>4</v>
      </c>
      <c r="I56">
        <v>12089</v>
      </c>
      <c r="J56">
        <v>9536</v>
      </c>
      <c r="K56">
        <v>12089</v>
      </c>
      <c r="L56">
        <v>12089</v>
      </c>
      <c r="M56">
        <v>12089</v>
      </c>
      <c r="N56" s="25">
        <v>14459</v>
      </c>
      <c r="P56">
        <v>2033</v>
      </c>
      <c r="Q56">
        <v>2307</v>
      </c>
      <c r="R56">
        <v>2033</v>
      </c>
      <c r="S56">
        <v>2382</v>
      </c>
      <c r="T56">
        <v>2033</v>
      </c>
      <c r="U56">
        <v>2920</v>
      </c>
      <c r="W56">
        <v>6870</v>
      </c>
      <c r="X56">
        <v>7556</v>
      </c>
      <c r="Y56">
        <v>6870</v>
      </c>
      <c r="Z56">
        <v>7793</v>
      </c>
      <c r="AA56">
        <v>6870</v>
      </c>
      <c r="AB56" s="25">
        <v>12557</v>
      </c>
    </row>
    <row r="57" spans="1:28" x14ac:dyDescent="0.45">
      <c r="I57">
        <v>9814</v>
      </c>
      <c r="J57">
        <v>9481</v>
      </c>
      <c r="K57">
        <v>9814</v>
      </c>
      <c r="L57">
        <v>9956</v>
      </c>
      <c r="M57">
        <v>9814</v>
      </c>
      <c r="N57" s="25">
        <v>11472</v>
      </c>
      <c r="P57">
        <v>1829</v>
      </c>
      <c r="Q57">
        <v>2124</v>
      </c>
      <c r="R57">
        <v>1829</v>
      </c>
      <c r="S57">
        <v>2246</v>
      </c>
      <c r="T57">
        <v>1829</v>
      </c>
      <c r="U57">
        <v>3126</v>
      </c>
      <c r="W57">
        <v>7793</v>
      </c>
      <c r="X57">
        <v>9214</v>
      </c>
      <c r="Y57">
        <v>7793</v>
      </c>
      <c r="Z57">
        <v>8980</v>
      </c>
      <c r="AA57">
        <v>7793</v>
      </c>
      <c r="AB57" s="25">
        <v>14332</v>
      </c>
    </row>
    <row r="58" spans="1:28" x14ac:dyDescent="0.45">
      <c r="I58">
        <v>6986</v>
      </c>
      <c r="J58">
        <v>6738</v>
      </c>
      <c r="K58">
        <v>6986</v>
      </c>
      <c r="L58">
        <v>8176</v>
      </c>
      <c r="M58">
        <v>6986</v>
      </c>
      <c r="N58" s="25">
        <v>9618</v>
      </c>
      <c r="P58">
        <v>2098</v>
      </c>
      <c r="Q58">
        <v>2833</v>
      </c>
      <c r="R58">
        <v>2098</v>
      </c>
      <c r="S58">
        <v>1851</v>
      </c>
      <c r="T58">
        <v>2098</v>
      </c>
      <c r="U58">
        <v>2533</v>
      </c>
      <c r="W58">
        <v>8039</v>
      </c>
      <c r="X58">
        <v>7663</v>
      </c>
      <c r="Y58">
        <v>8039</v>
      </c>
      <c r="Z58">
        <v>6663</v>
      </c>
      <c r="AA58">
        <v>8039</v>
      </c>
      <c r="AB58" s="25">
        <v>12520</v>
      </c>
    </row>
    <row r="59" spans="1:28" x14ac:dyDescent="0.45">
      <c r="I59">
        <v>13472</v>
      </c>
      <c r="J59">
        <v>14631</v>
      </c>
      <c r="K59">
        <v>13472</v>
      </c>
      <c r="L59">
        <v>14164</v>
      </c>
      <c r="M59">
        <v>13472</v>
      </c>
      <c r="N59" s="25">
        <v>17587</v>
      </c>
      <c r="P59">
        <v>2029</v>
      </c>
      <c r="Q59">
        <v>2187</v>
      </c>
      <c r="R59">
        <v>2029</v>
      </c>
      <c r="S59">
        <v>2208</v>
      </c>
      <c r="T59">
        <v>2029</v>
      </c>
      <c r="U59">
        <v>3435</v>
      </c>
      <c r="W59">
        <v>8580</v>
      </c>
      <c r="X59">
        <v>9481</v>
      </c>
      <c r="Y59">
        <v>8580</v>
      </c>
      <c r="Z59">
        <v>9293</v>
      </c>
      <c r="AA59">
        <v>8580</v>
      </c>
      <c r="AB59" s="25">
        <v>19180</v>
      </c>
    </row>
    <row r="61" spans="1:28" x14ac:dyDescent="0.45">
      <c r="A61" s="24" t="s">
        <v>5</v>
      </c>
      <c r="I61">
        <v>9188</v>
      </c>
      <c r="J61">
        <v>9785</v>
      </c>
      <c r="K61">
        <v>9188</v>
      </c>
      <c r="L61">
        <v>10013</v>
      </c>
      <c r="M61">
        <v>9188</v>
      </c>
      <c r="N61" s="25">
        <v>11742</v>
      </c>
      <c r="P61">
        <v>2198</v>
      </c>
      <c r="Q61">
        <v>2048</v>
      </c>
      <c r="R61">
        <v>2198</v>
      </c>
      <c r="S61">
        <v>1887</v>
      </c>
      <c r="T61">
        <v>2198</v>
      </c>
      <c r="U61">
        <v>3306</v>
      </c>
      <c r="W61">
        <v>6851</v>
      </c>
      <c r="X61">
        <v>6116</v>
      </c>
      <c r="Y61">
        <v>6851</v>
      </c>
      <c r="Z61">
        <v>6016</v>
      </c>
      <c r="AA61">
        <v>6851</v>
      </c>
      <c r="AB61" s="25">
        <v>9618</v>
      </c>
    </row>
    <row r="62" spans="1:28" x14ac:dyDescent="0.45">
      <c r="I62">
        <v>9006</v>
      </c>
      <c r="J62">
        <v>9646</v>
      </c>
      <c r="K62">
        <v>9006</v>
      </c>
      <c r="L62">
        <v>10577</v>
      </c>
      <c r="M62">
        <v>9006</v>
      </c>
      <c r="N62" s="25">
        <v>9109</v>
      </c>
      <c r="P62">
        <v>2241</v>
      </c>
      <c r="Q62">
        <v>2370</v>
      </c>
      <c r="R62">
        <v>2241</v>
      </c>
      <c r="S62">
        <v>2252</v>
      </c>
      <c r="T62">
        <v>2241</v>
      </c>
      <c r="U62">
        <v>3889</v>
      </c>
      <c r="W62">
        <v>12019</v>
      </c>
      <c r="X62">
        <v>11708</v>
      </c>
      <c r="Y62">
        <v>12019</v>
      </c>
      <c r="Z62">
        <v>10247</v>
      </c>
      <c r="AA62">
        <v>12019</v>
      </c>
      <c r="AB62" s="25">
        <v>20243</v>
      </c>
    </row>
    <row r="63" spans="1:28" x14ac:dyDescent="0.45">
      <c r="I63">
        <v>7663</v>
      </c>
      <c r="J63">
        <v>8130</v>
      </c>
      <c r="K63">
        <v>7663</v>
      </c>
      <c r="L63">
        <v>8803</v>
      </c>
      <c r="M63">
        <v>7663</v>
      </c>
      <c r="N63" s="25">
        <v>10336</v>
      </c>
      <c r="P63">
        <v>2394</v>
      </c>
      <c r="Q63">
        <v>2324</v>
      </c>
      <c r="R63">
        <v>2394</v>
      </c>
      <c r="S63">
        <v>2540</v>
      </c>
      <c r="T63">
        <v>2394</v>
      </c>
      <c r="U63">
        <v>3673</v>
      </c>
      <c r="W63">
        <v>9057</v>
      </c>
      <c r="X63">
        <v>7492</v>
      </c>
      <c r="Y63">
        <v>9057</v>
      </c>
      <c r="Z63">
        <v>6986</v>
      </c>
      <c r="AA63">
        <v>9057</v>
      </c>
      <c r="AB63" s="25">
        <v>14937</v>
      </c>
    </row>
    <row r="64" spans="1:28" x14ac:dyDescent="0.45">
      <c r="I64">
        <v>7164</v>
      </c>
      <c r="J64">
        <v>9347</v>
      </c>
      <c r="K64">
        <v>7164</v>
      </c>
      <c r="L64">
        <v>11674</v>
      </c>
      <c r="M64">
        <v>7164</v>
      </c>
      <c r="N64" s="25">
        <v>12411</v>
      </c>
      <c r="P64">
        <v>2124</v>
      </c>
      <c r="Q64">
        <v>2098</v>
      </c>
      <c r="R64">
        <v>2124</v>
      </c>
      <c r="S64">
        <v>1999</v>
      </c>
      <c r="T64">
        <v>2124</v>
      </c>
      <c r="U64">
        <v>4297</v>
      </c>
      <c r="W64">
        <v>8778</v>
      </c>
      <c r="X64">
        <v>8753</v>
      </c>
      <c r="Y64">
        <v>8778</v>
      </c>
      <c r="Z64">
        <v>10158</v>
      </c>
      <c r="AA64">
        <v>8778</v>
      </c>
      <c r="AB64" s="25">
        <v>20183</v>
      </c>
    </row>
    <row r="66" spans="1:28" x14ac:dyDescent="0.45">
      <c r="B66" s="175" t="s">
        <v>58</v>
      </c>
      <c r="C66" s="175"/>
      <c r="D66" s="175"/>
      <c r="E66" s="175"/>
      <c r="F66" s="175"/>
      <c r="G66" s="28"/>
      <c r="I66" s="175" t="s">
        <v>59</v>
      </c>
      <c r="J66" s="175"/>
      <c r="K66" s="175"/>
      <c r="L66" s="175"/>
      <c r="M66" s="175"/>
      <c r="N66" s="28"/>
      <c r="P66" s="175" t="s">
        <v>60</v>
      </c>
      <c r="Q66" s="175"/>
      <c r="R66" s="175"/>
      <c r="S66" s="175"/>
      <c r="T66" s="175"/>
      <c r="U66" s="13"/>
      <c r="W66" s="175" t="s">
        <v>61</v>
      </c>
      <c r="X66" s="175"/>
      <c r="Y66" s="175"/>
      <c r="Z66" s="175"/>
      <c r="AA66" s="175"/>
      <c r="AB66" s="28"/>
    </row>
    <row r="67" spans="1:28" x14ac:dyDescent="0.45">
      <c r="A67" s="22" t="s">
        <v>51</v>
      </c>
      <c r="B67" s="2">
        <v>1</v>
      </c>
      <c r="C67" s="3">
        <v>3</v>
      </c>
      <c r="D67" s="4">
        <v>7</v>
      </c>
      <c r="I67" s="2">
        <v>1</v>
      </c>
      <c r="J67" s="3">
        <v>3</v>
      </c>
      <c r="K67" s="4">
        <v>7</v>
      </c>
      <c r="P67" s="2">
        <v>1</v>
      </c>
      <c r="Q67" s="3">
        <v>3</v>
      </c>
      <c r="R67" s="4">
        <v>7</v>
      </c>
      <c r="W67" s="2">
        <v>1</v>
      </c>
      <c r="X67" s="3">
        <v>3</v>
      </c>
      <c r="Y67" s="4">
        <v>7</v>
      </c>
    </row>
    <row r="68" spans="1:28" x14ac:dyDescent="0.45">
      <c r="A68" s="24" t="str">
        <f>A3</f>
        <v>PC041d</v>
      </c>
      <c r="B68" t="e">
        <f>C3/B3</f>
        <v>#DIV/0!</v>
      </c>
      <c r="C68" t="e">
        <f>E3/D3</f>
        <v>#DIV/0!</v>
      </c>
      <c r="D68" s="6">
        <f t="shared" ref="D68:D77" si="0">G3/F3</f>
        <v>1.1035974973931177</v>
      </c>
      <c r="H68" s="24" t="s">
        <v>40</v>
      </c>
      <c r="I68" t="e">
        <f>J3/I3</f>
        <v>#DIV/0!</v>
      </c>
      <c r="J68" t="e">
        <f>L3/K3</f>
        <v>#DIV/0!</v>
      </c>
      <c r="K68" s="6">
        <f t="shared" ref="K68:K77" si="1">N3/M3</f>
        <v>1.9191890348372358</v>
      </c>
      <c r="O68" t="s">
        <v>40</v>
      </c>
      <c r="P68" t="e">
        <f>Q3/P3</f>
        <v>#DIV/0!</v>
      </c>
      <c r="Q68" t="e">
        <f>S3/R3</f>
        <v>#DIV/0!</v>
      </c>
      <c r="R68" s="6">
        <f t="shared" ref="R68:R77" si="2">U3/T3</f>
        <v>1.1179251477347341</v>
      </c>
      <c r="V68" s="24" t="s">
        <v>40</v>
      </c>
      <c r="W68" t="e">
        <f>X3/W3</f>
        <v>#DIV/0!</v>
      </c>
      <c r="X68" t="e">
        <f>Z3/Y3</f>
        <v>#DIV/0!</v>
      </c>
      <c r="Y68" s="6">
        <f t="shared" ref="Y68:Y77" si="3">AB3/AA3</f>
        <v>1.4482938946267485</v>
      </c>
    </row>
    <row r="69" spans="1:28" x14ac:dyDescent="0.45">
      <c r="B69" t="e">
        <f>C4/B4</f>
        <v>#DIV/0!</v>
      </c>
      <c r="C69" t="e">
        <f>E4/D4</f>
        <v>#DIV/0!</v>
      </c>
      <c r="D69" s="6">
        <f t="shared" si="0"/>
        <v>1.1032011890764692</v>
      </c>
      <c r="I69" t="e">
        <f>J4/I4</f>
        <v>#DIV/0!</v>
      </c>
      <c r="J69" t="e">
        <f>L4/K4</f>
        <v>#DIV/0!</v>
      </c>
      <c r="K69" s="6">
        <f t="shared" si="1"/>
        <v>2.1000952532147958</v>
      </c>
      <c r="P69" t="e">
        <f>Q4/P4</f>
        <v>#DIV/0!</v>
      </c>
      <c r="Q69" t="e">
        <f>S4/R4</f>
        <v>#DIV/0!</v>
      </c>
      <c r="R69" s="6">
        <f t="shared" si="2"/>
        <v>1.1929426330994635</v>
      </c>
      <c r="W69" t="e">
        <f>X4/W4</f>
        <v>#DIV/0!</v>
      </c>
      <c r="X69" t="e">
        <f>Z4/Y4</f>
        <v>#DIV/0!</v>
      </c>
      <c r="Y69" s="6">
        <f t="shared" si="3"/>
        <v>1.7704657217240383</v>
      </c>
    </row>
    <row r="70" spans="1:28" x14ac:dyDescent="0.45">
      <c r="B70" t="e">
        <f>C5/B5</f>
        <v>#DIV/0!</v>
      </c>
      <c r="C70" t="e">
        <f>E5/D5</f>
        <v>#DIV/0!</v>
      </c>
      <c r="D70" s="6">
        <f t="shared" si="0"/>
        <v>1.0654611990097944</v>
      </c>
      <c r="I70" t="e">
        <f>J5/I5</f>
        <v>#DIV/0!</v>
      </c>
      <c r="J70" t="e">
        <f>L5/K5</f>
        <v>#DIV/0!</v>
      </c>
      <c r="K70" s="6">
        <f t="shared" si="1"/>
        <v>2.046411995715816</v>
      </c>
      <c r="P70" t="e">
        <f>Q5/P5</f>
        <v>#DIV/0!</v>
      </c>
      <c r="Q70" t="e">
        <f>S5/R5</f>
        <v>#DIV/0!</v>
      </c>
      <c r="R70" s="6">
        <f t="shared" si="2"/>
        <v>1.1847107719561218</v>
      </c>
      <c r="W70" t="e">
        <f>X5/W5</f>
        <v>#DIV/0!</v>
      </c>
      <c r="X70" t="e">
        <f>Z5/Y5</f>
        <v>#DIV/0!</v>
      </c>
      <c r="Y70" s="6">
        <f t="shared" si="3"/>
        <v>2.3005173688100515</v>
      </c>
    </row>
    <row r="71" spans="1:28" x14ac:dyDescent="0.45">
      <c r="B71" t="e">
        <f>C6/B6</f>
        <v>#DIV/0!</v>
      </c>
      <c r="C71" t="e">
        <f>E6/D6</f>
        <v>#DIV/0!</v>
      </c>
      <c r="D71">
        <f t="shared" si="0"/>
        <v>1.2371852517985611</v>
      </c>
      <c r="I71" t="e">
        <f>J6/I6</f>
        <v>#DIV/0!</v>
      </c>
      <c r="J71" t="e">
        <f>L6/K6</f>
        <v>#DIV/0!</v>
      </c>
      <c r="K71">
        <f t="shared" si="1"/>
        <v>1.2570711173473155</v>
      </c>
      <c r="P71" t="e">
        <f>Q6/P6</f>
        <v>#DIV/0!</v>
      </c>
      <c r="Q71" t="e">
        <f>S6/R6</f>
        <v>#DIV/0!</v>
      </c>
      <c r="R71">
        <f t="shared" si="2"/>
        <v>1.1837081733406474</v>
      </c>
      <c r="W71" t="e">
        <f>X6/W6</f>
        <v>#DIV/0!</v>
      </c>
      <c r="X71" t="e">
        <f>Z6/Y6</f>
        <v>#DIV/0!</v>
      </c>
      <c r="Y71" s="6">
        <f t="shared" si="3"/>
        <v>2.5422113289760349</v>
      </c>
    </row>
    <row r="72" spans="1:28" x14ac:dyDescent="0.45">
      <c r="D72">
        <f t="shared" si="0"/>
        <v>1.2579053480475382</v>
      </c>
      <c r="K72">
        <f t="shared" si="1"/>
        <v>2.3307015273103806</v>
      </c>
      <c r="R72" t="e">
        <f t="shared" si="2"/>
        <v>#DIV/0!</v>
      </c>
      <c r="Y72" s="6">
        <f t="shared" si="3"/>
        <v>1.3492032646715897</v>
      </c>
    </row>
    <row r="73" spans="1:28" x14ac:dyDescent="0.45">
      <c r="D73">
        <f t="shared" si="0"/>
        <v>1.1097392575745268</v>
      </c>
      <c r="K73">
        <f t="shared" si="1"/>
        <v>1.7004605826906598</v>
      </c>
      <c r="R73" t="e">
        <f t="shared" si="2"/>
        <v>#DIV/0!</v>
      </c>
      <c r="Y73" s="6">
        <f t="shared" si="3"/>
        <v>1.5849587396849212</v>
      </c>
    </row>
    <row r="74" spans="1:28" x14ac:dyDescent="0.45">
      <c r="D74">
        <f t="shared" si="0"/>
        <v>1.1161593644874965</v>
      </c>
      <c r="K74">
        <f t="shared" si="1"/>
        <v>1.6899683336320726</v>
      </c>
      <c r="R74" t="e">
        <f t="shared" si="2"/>
        <v>#DIV/0!</v>
      </c>
      <c r="Y74" s="6">
        <f t="shared" si="3"/>
        <v>2.2602685624012637</v>
      </c>
    </row>
    <row r="75" spans="1:28" x14ac:dyDescent="0.45">
      <c r="D75">
        <f t="shared" si="0"/>
        <v>0.9498703888334995</v>
      </c>
      <c r="K75">
        <f t="shared" si="1"/>
        <v>1.7880291675106339</v>
      </c>
      <c r="R75" t="e">
        <f t="shared" si="2"/>
        <v>#DIV/0!</v>
      </c>
      <c r="Y75" s="6">
        <f t="shared" si="3"/>
        <v>1.9211430356027484</v>
      </c>
    </row>
    <row r="76" spans="1:28" x14ac:dyDescent="0.45">
      <c r="D76" t="e">
        <f t="shared" si="0"/>
        <v>#DIV/0!</v>
      </c>
      <c r="K76" t="e">
        <f t="shared" si="1"/>
        <v>#DIV/0!</v>
      </c>
      <c r="R76" t="e">
        <f t="shared" si="2"/>
        <v>#DIV/0!</v>
      </c>
      <c r="Y76" s="6">
        <f t="shared" si="3"/>
        <v>4.6737830913748937</v>
      </c>
    </row>
    <row r="77" spans="1:28" x14ac:dyDescent="0.45">
      <c r="D77" t="e">
        <f t="shared" si="0"/>
        <v>#DIV/0!</v>
      </c>
      <c r="K77" t="e">
        <f t="shared" si="1"/>
        <v>#DIV/0!</v>
      </c>
      <c r="R77" t="e">
        <f t="shared" si="2"/>
        <v>#DIV/0!</v>
      </c>
      <c r="Y77" s="6">
        <f t="shared" si="3"/>
        <v>1.8169744088111435</v>
      </c>
    </row>
    <row r="78" spans="1:28" x14ac:dyDescent="0.45">
      <c r="Y78" s="6">
        <f>AB14/AA14</f>
        <v>0.98529411764705888</v>
      </c>
    </row>
    <row r="79" spans="1:28" x14ac:dyDescent="0.45">
      <c r="Y79" s="6">
        <f>AB15/AA15</f>
        <v>1.0985199581402303</v>
      </c>
    </row>
    <row r="80" spans="1:28" x14ac:dyDescent="0.45">
      <c r="Y80" s="6">
        <f>AB16/AA16</f>
        <v>1.2432703561277378</v>
      </c>
    </row>
    <row r="81" spans="1:25" x14ac:dyDescent="0.45">
      <c r="Y81" s="6"/>
    </row>
    <row r="82" spans="1:25" x14ac:dyDescent="0.45">
      <c r="A82" s="24" t="str">
        <f>A14</f>
        <v>PC046d</v>
      </c>
      <c r="B82" s="6">
        <f t="shared" ref="B82:B113" si="4">C14/B14</f>
        <v>1.0282774643212744</v>
      </c>
      <c r="C82" t="e">
        <f t="shared" ref="C82:C113" si="5">E14/D14</f>
        <v>#DIV/0!</v>
      </c>
      <c r="D82" t="e">
        <f t="shared" ref="D82:D113" si="6">G14/F14</f>
        <v>#DIV/0!</v>
      </c>
      <c r="H82" s="24" t="s">
        <v>0</v>
      </c>
      <c r="I82" s="6">
        <f t="shared" ref="I82:I113" si="7">J14/I14</f>
        <v>0.96620278330019882</v>
      </c>
      <c r="J82" t="e">
        <f t="shared" ref="J82:J113" si="8">L14/K14</f>
        <v>#DIV/0!</v>
      </c>
      <c r="K82" t="e">
        <f t="shared" ref="K82:K113" si="9">N14/M14</f>
        <v>#DIV/0!</v>
      </c>
      <c r="O82" t="s">
        <v>0</v>
      </c>
      <c r="P82" s="6" t="e">
        <f t="shared" ref="P82:P93" si="10">Q14/P14</f>
        <v>#DIV/0!</v>
      </c>
      <c r="Q82" t="e">
        <f t="shared" ref="Q82:Q93" si="11">S14/R14</f>
        <v>#DIV/0!</v>
      </c>
      <c r="R82" t="e">
        <f t="shared" ref="R82:R113" si="12">U14/T14</f>
        <v>#DIV/0!</v>
      </c>
      <c r="V82" s="24" t="s">
        <v>0</v>
      </c>
      <c r="W82" s="6" t="e">
        <f t="shared" ref="W82:W113" si="13">X14/W14</f>
        <v>#DIV/0!</v>
      </c>
      <c r="X82" t="e">
        <f t="shared" ref="X82:X113" si="14">Z14/Y14</f>
        <v>#DIV/0!</v>
      </c>
    </row>
    <row r="83" spans="1:25" x14ac:dyDescent="0.45">
      <c r="B83" s="6">
        <f t="shared" si="4"/>
        <v>1.1167051925353779</v>
      </c>
      <c r="C83" t="e">
        <f t="shared" si="5"/>
        <v>#DIV/0!</v>
      </c>
      <c r="D83" t="e">
        <f t="shared" si="6"/>
        <v>#DIV/0!</v>
      </c>
      <c r="I83" s="6">
        <f t="shared" si="7"/>
        <v>0.88831478537360886</v>
      </c>
      <c r="J83" t="e">
        <f t="shared" si="8"/>
        <v>#DIV/0!</v>
      </c>
      <c r="K83" t="e">
        <f t="shared" si="9"/>
        <v>#DIV/0!</v>
      </c>
      <c r="P83" s="6" t="e">
        <f t="shared" si="10"/>
        <v>#DIV/0!</v>
      </c>
      <c r="Q83" t="e">
        <f t="shared" si="11"/>
        <v>#DIV/0!</v>
      </c>
      <c r="R83" t="e">
        <f t="shared" si="12"/>
        <v>#DIV/0!</v>
      </c>
      <c r="W83" s="6" t="e">
        <f t="shared" si="13"/>
        <v>#DIV/0!</v>
      </c>
      <c r="X83" t="e">
        <f t="shared" si="14"/>
        <v>#DIV/0!</v>
      </c>
      <c r="Y83" s="6" t="e">
        <f>AB17/AA17</f>
        <v>#DIV/0!</v>
      </c>
    </row>
    <row r="84" spans="1:25" x14ac:dyDescent="0.45">
      <c r="B84" s="6">
        <f t="shared" si="4"/>
        <v>0.99525068546807682</v>
      </c>
      <c r="C84" t="e">
        <f t="shared" si="5"/>
        <v>#DIV/0!</v>
      </c>
      <c r="D84" t="e">
        <f t="shared" si="6"/>
        <v>#DIV/0!</v>
      </c>
      <c r="I84" s="6">
        <f t="shared" si="7"/>
        <v>0.86008786752281174</v>
      </c>
      <c r="J84" t="e">
        <f t="shared" si="8"/>
        <v>#DIV/0!</v>
      </c>
      <c r="K84" t="e">
        <f t="shared" si="9"/>
        <v>#DIV/0!</v>
      </c>
      <c r="P84" s="6" t="e">
        <f t="shared" si="10"/>
        <v>#DIV/0!</v>
      </c>
      <c r="Q84" t="e">
        <f t="shared" si="11"/>
        <v>#DIV/0!</v>
      </c>
      <c r="R84" t="e">
        <f t="shared" si="12"/>
        <v>#DIV/0!</v>
      </c>
      <c r="W84" s="6" t="e">
        <f t="shared" si="13"/>
        <v>#DIV/0!</v>
      </c>
      <c r="X84" t="e">
        <f t="shared" si="14"/>
        <v>#DIV/0!</v>
      </c>
    </row>
    <row r="85" spans="1:25" x14ac:dyDescent="0.45">
      <c r="B85" s="6">
        <f t="shared" si="4"/>
        <v>0.9739584983367654</v>
      </c>
      <c r="C85" t="e">
        <f t="shared" si="5"/>
        <v>#DIV/0!</v>
      </c>
      <c r="D85" t="e">
        <f t="shared" si="6"/>
        <v>#DIV/0!</v>
      </c>
      <c r="I85" s="6">
        <f t="shared" si="7"/>
        <v>1.0798852929127407</v>
      </c>
      <c r="J85" t="e">
        <f t="shared" si="8"/>
        <v>#DIV/0!</v>
      </c>
      <c r="K85" t="e">
        <f t="shared" si="9"/>
        <v>#DIV/0!</v>
      </c>
      <c r="P85" s="6" t="e">
        <f t="shared" si="10"/>
        <v>#DIV/0!</v>
      </c>
      <c r="Q85" t="e">
        <f t="shared" si="11"/>
        <v>#DIV/0!</v>
      </c>
      <c r="R85" t="e">
        <f t="shared" si="12"/>
        <v>#DIV/0!</v>
      </c>
      <c r="W85" s="6" t="e">
        <f t="shared" si="13"/>
        <v>#DIV/0!</v>
      </c>
      <c r="X85" t="e">
        <f t="shared" si="14"/>
        <v>#DIV/0!</v>
      </c>
      <c r="Y85" t="e">
        <f t="shared" ref="Y85:Y132" si="15">AB17/AA17</f>
        <v>#DIV/0!</v>
      </c>
    </row>
    <row r="86" spans="1:25" x14ac:dyDescent="0.45">
      <c r="B86" s="6" t="e">
        <f t="shared" si="4"/>
        <v>#DIV/0!</v>
      </c>
      <c r="C86" t="e">
        <f t="shared" si="5"/>
        <v>#DIV/0!</v>
      </c>
      <c r="D86" t="e">
        <f t="shared" si="6"/>
        <v>#DIV/0!</v>
      </c>
      <c r="I86" s="6" t="e">
        <f t="shared" si="7"/>
        <v>#DIV/0!</v>
      </c>
      <c r="J86" t="e">
        <f t="shared" si="8"/>
        <v>#DIV/0!</v>
      </c>
      <c r="K86" t="e">
        <f t="shared" si="9"/>
        <v>#DIV/0!</v>
      </c>
      <c r="P86" s="6" t="e">
        <f t="shared" si="10"/>
        <v>#DIV/0!</v>
      </c>
      <c r="Q86" t="e">
        <f t="shared" si="11"/>
        <v>#DIV/0!</v>
      </c>
      <c r="R86" t="e">
        <f t="shared" si="12"/>
        <v>#DIV/0!</v>
      </c>
      <c r="W86" s="6" t="e">
        <f t="shared" si="13"/>
        <v>#DIV/0!</v>
      </c>
      <c r="X86" t="e">
        <f t="shared" si="14"/>
        <v>#DIV/0!</v>
      </c>
      <c r="Y86" t="e">
        <f t="shared" si="15"/>
        <v>#DIV/0!</v>
      </c>
    </row>
    <row r="87" spans="1:25" x14ac:dyDescent="0.45">
      <c r="A87" s="24" t="str">
        <f>A19</f>
        <v>PC046f</v>
      </c>
      <c r="B87" s="6">
        <f t="shared" si="4"/>
        <v>0.88377878051602454</v>
      </c>
      <c r="C87" s="6">
        <f t="shared" si="5"/>
        <v>1.1101553829078801</v>
      </c>
      <c r="D87" t="e">
        <f t="shared" si="6"/>
        <v>#DIV/0!</v>
      </c>
      <c r="H87" s="24" t="s">
        <v>1</v>
      </c>
      <c r="I87" s="6">
        <f t="shared" si="7"/>
        <v>0.85882352941176465</v>
      </c>
      <c r="J87" s="6">
        <f t="shared" si="8"/>
        <v>1.154174283973187</v>
      </c>
      <c r="K87" t="e">
        <f t="shared" si="9"/>
        <v>#DIV/0!</v>
      </c>
      <c r="O87" t="s">
        <v>1</v>
      </c>
      <c r="P87" s="6" t="e">
        <f t="shared" si="10"/>
        <v>#DIV/0!</v>
      </c>
      <c r="Q87" s="6" t="e">
        <f t="shared" si="11"/>
        <v>#DIV/0!</v>
      </c>
      <c r="R87" t="e">
        <f t="shared" si="12"/>
        <v>#DIV/0!</v>
      </c>
      <c r="V87" s="24" t="s">
        <v>1</v>
      </c>
      <c r="W87" s="6" t="e">
        <f t="shared" si="13"/>
        <v>#DIV/0!</v>
      </c>
      <c r="X87" s="6" t="e">
        <f t="shared" si="14"/>
        <v>#DIV/0!</v>
      </c>
      <c r="Y87" t="e">
        <f t="shared" si="15"/>
        <v>#DIV/0!</v>
      </c>
    </row>
    <row r="88" spans="1:25" x14ac:dyDescent="0.45">
      <c r="B88" s="6">
        <f t="shared" si="4"/>
        <v>0.85014860003128423</v>
      </c>
      <c r="C88" s="6">
        <f t="shared" si="5"/>
        <v>1.1055946646906261</v>
      </c>
      <c r="D88" t="e">
        <f t="shared" si="6"/>
        <v>#DIV/0!</v>
      </c>
      <c r="I88" s="6">
        <f t="shared" si="7"/>
        <v>1.1780977643046608</v>
      </c>
      <c r="J88" s="6">
        <f t="shared" si="8"/>
        <v>0.72807533843437311</v>
      </c>
      <c r="K88" t="e">
        <f t="shared" si="9"/>
        <v>#DIV/0!</v>
      </c>
      <c r="P88" s="6" t="e">
        <f t="shared" si="10"/>
        <v>#DIV/0!</v>
      </c>
      <c r="Q88" s="6" t="e">
        <f t="shared" si="11"/>
        <v>#DIV/0!</v>
      </c>
      <c r="R88" t="e">
        <f t="shared" si="12"/>
        <v>#DIV/0!</v>
      </c>
      <c r="W88" s="6" t="e">
        <f t="shared" si="13"/>
        <v>#DIV/0!</v>
      </c>
      <c r="X88" s="6" t="e">
        <f t="shared" si="14"/>
        <v>#DIV/0!</v>
      </c>
      <c r="Y88" t="e">
        <f t="shared" si="15"/>
        <v>#DIV/0!</v>
      </c>
    </row>
    <row r="89" spans="1:25" x14ac:dyDescent="0.45">
      <c r="B89" s="6" t="e">
        <f t="shared" si="4"/>
        <v>#DIV/0!</v>
      </c>
      <c r="C89" s="6" t="e">
        <f t="shared" si="5"/>
        <v>#DIV/0!</v>
      </c>
      <c r="D89" t="e">
        <f t="shared" si="6"/>
        <v>#DIV/0!</v>
      </c>
      <c r="I89" s="6" t="e">
        <f t="shared" si="7"/>
        <v>#DIV/0!</v>
      </c>
      <c r="J89" s="6" t="e">
        <f t="shared" si="8"/>
        <v>#DIV/0!</v>
      </c>
      <c r="K89" t="e">
        <f t="shared" si="9"/>
        <v>#DIV/0!</v>
      </c>
      <c r="P89" s="6" t="e">
        <f t="shared" si="10"/>
        <v>#DIV/0!</v>
      </c>
      <c r="Q89" s="6" t="e">
        <f t="shared" si="11"/>
        <v>#DIV/0!</v>
      </c>
      <c r="R89" t="e">
        <f t="shared" si="12"/>
        <v>#DIV/0!</v>
      </c>
      <c r="W89" s="6" t="e">
        <f t="shared" si="13"/>
        <v>#DIV/0!</v>
      </c>
      <c r="X89" s="6" t="e">
        <f t="shared" si="14"/>
        <v>#DIV/0!</v>
      </c>
      <c r="Y89" t="e">
        <f t="shared" si="15"/>
        <v>#DIV/0!</v>
      </c>
    </row>
    <row r="90" spans="1:25" x14ac:dyDescent="0.45">
      <c r="A90" s="24" t="str">
        <f>A22</f>
        <v>PC046g</v>
      </c>
      <c r="B90" s="6">
        <f t="shared" si="4"/>
        <v>1.0093333333333334</v>
      </c>
      <c r="C90" s="6" t="e">
        <f t="shared" si="5"/>
        <v>#DIV/0!</v>
      </c>
      <c r="D90" t="e">
        <f t="shared" si="6"/>
        <v>#DIV/0!</v>
      </c>
      <c r="H90" s="24" t="s">
        <v>2</v>
      </c>
      <c r="I90" s="6">
        <f t="shared" si="7"/>
        <v>1.1135849056603773</v>
      </c>
      <c r="J90" s="6" t="e">
        <f t="shared" si="8"/>
        <v>#DIV/0!</v>
      </c>
      <c r="K90" t="e">
        <f t="shared" si="9"/>
        <v>#DIV/0!</v>
      </c>
      <c r="O90" t="s">
        <v>2</v>
      </c>
      <c r="P90" s="6" t="e">
        <f t="shared" si="10"/>
        <v>#DIV/0!</v>
      </c>
      <c r="Q90" s="6" t="e">
        <f t="shared" si="11"/>
        <v>#DIV/0!</v>
      </c>
      <c r="R90" t="e">
        <f t="shared" si="12"/>
        <v>#DIV/0!</v>
      </c>
      <c r="V90" s="24" t="s">
        <v>2</v>
      </c>
      <c r="W90" s="6" t="e">
        <f t="shared" si="13"/>
        <v>#DIV/0!</v>
      </c>
      <c r="X90" s="6" t="e">
        <f t="shared" si="14"/>
        <v>#DIV/0!</v>
      </c>
      <c r="Y90" t="e">
        <f t="shared" si="15"/>
        <v>#DIV/0!</v>
      </c>
    </row>
    <row r="91" spans="1:25" x14ac:dyDescent="0.45">
      <c r="B91" s="6">
        <f t="shared" si="4"/>
        <v>1.0256469323504569</v>
      </c>
      <c r="C91" s="6">
        <f t="shared" si="5"/>
        <v>1.9213675213675214</v>
      </c>
      <c r="D91" t="e">
        <f t="shared" si="6"/>
        <v>#DIV/0!</v>
      </c>
      <c r="I91" s="6">
        <f t="shared" si="7"/>
        <v>0.94261936049058259</v>
      </c>
      <c r="J91" s="6">
        <f t="shared" si="8"/>
        <v>1.1143451143451144</v>
      </c>
      <c r="K91" t="e">
        <f t="shared" si="9"/>
        <v>#DIV/0!</v>
      </c>
      <c r="P91" s="6" t="e">
        <f t="shared" si="10"/>
        <v>#DIV/0!</v>
      </c>
      <c r="Q91" s="6" t="e">
        <f t="shared" si="11"/>
        <v>#DIV/0!</v>
      </c>
      <c r="R91" t="e">
        <f t="shared" si="12"/>
        <v>#DIV/0!</v>
      </c>
      <c r="W91" s="6" t="e">
        <f t="shared" si="13"/>
        <v>#DIV/0!</v>
      </c>
      <c r="X91" s="6" t="e">
        <f t="shared" si="14"/>
        <v>#DIV/0!</v>
      </c>
      <c r="Y91" t="e">
        <f t="shared" si="15"/>
        <v>#DIV/0!</v>
      </c>
    </row>
    <row r="92" spans="1:25" x14ac:dyDescent="0.45">
      <c r="B92" s="6">
        <f t="shared" si="4"/>
        <v>1.0703408979271047</v>
      </c>
      <c r="C92" s="6">
        <f t="shared" si="5"/>
        <v>1.0689598956635149</v>
      </c>
      <c r="D92" t="e">
        <f t="shared" si="6"/>
        <v>#DIV/0!</v>
      </c>
      <c r="I92" s="6">
        <f t="shared" si="7"/>
        <v>0.92584834520318393</v>
      </c>
      <c r="J92" s="6">
        <f t="shared" si="8"/>
        <v>0.83445945945945943</v>
      </c>
      <c r="K92" t="e">
        <f t="shared" si="9"/>
        <v>#DIV/0!</v>
      </c>
      <c r="P92" s="6" t="e">
        <f t="shared" si="10"/>
        <v>#DIV/0!</v>
      </c>
      <c r="Q92" s="6" t="e">
        <f t="shared" si="11"/>
        <v>#DIV/0!</v>
      </c>
      <c r="R92" t="e">
        <f t="shared" si="12"/>
        <v>#DIV/0!</v>
      </c>
      <c r="W92" s="6" t="e">
        <f t="shared" si="13"/>
        <v>#DIV/0!</v>
      </c>
      <c r="X92" s="6" t="e">
        <f t="shared" si="14"/>
        <v>#DIV/0!</v>
      </c>
      <c r="Y92" t="e">
        <f t="shared" si="15"/>
        <v>#DIV/0!</v>
      </c>
    </row>
    <row r="93" spans="1:25" x14ac:dyDescent="0.45">
      <c r="B93" s="6" t="e">
        <f t="shared" si="4"/>
        <v>#DIV/0!</v>
      </c>
      <c r="C93" s="6" t="e">
        <f t="shared" si="5"/>
        <v>#DIV/0!</v>
      </c>
      <c r="D93" t="e">
        <f t="shared" si="6"/>
        <v>#DIV/0!</v>
      </c>
      <c r="I93" s="6" t="e">
        <f t="shared" si="7"/>
        <v>#DIV/0!</v>
      </c>
      <c r="J93" s="6" t="e">
        <f t="shared" si="8"/>
        <v>#DIV/0!</v>
      </c>
      <c r="K93" t="e">
        <f t="shared" si="9"/>
        <v>#DIV/0!</v>
      </c>
      <c r="P93" s="6" t="e">
        <f t="shared" si="10"/>
        <v>#DIV/0!</v>
      </c>
      <c r="Q93" s="6" t="e">
        <f t="shared" si="11"/>
        <v>#DIV/0!</v>
      </c>
      <c r="R93" t="e">
        <f t="shared" si="12"/>
        <v>#DIV/0!</v>
      </c>
      <c r="W93" s="6" t="e">
        <f t="shared" si="13"/>
        <v>#DIV/0!</v>
      </c>
      <c r="X93" s="6" t="e">
        <f t="shared" si="14"/>
        <v>#DIV/0!</v>
      </c>
      <c r="Y93" t="e">
        <f t="shared" si="15"/>
        <v>#DIV/0!</v>
      </c>
    </row>
    <row r="94" spans="1:25" x14ac:dyDescent="0.45">
      <c r="A94" s="24" t="str">
        <f>A26</f>
        <v>LK001</v>
      </c>
      <c r="B94" s="6">
        <f t="shared" si="4"/>
        <v>1.1457212713936431</v>
      </c>
      <c r="C94" s="6">
        <f t="shared" si="5"/>
        <v>1.1950122249388753</v>
      </c>
      <c r="D94" t="e">
        <f t="shared" si="6"/>
        <v>#DIV/0!</v>
      </c>
      <c r="H94" s="24" t="s">
        <v>33</v>
      </c>
      <c r="I94" s="6">
        <f t="shared" si="7"/>
        <v>0.76770129273574383</v>
      </c>
      <c r="J94" s="6">
        <f t="shared" si="8"/>
        <v>1.0447535927554301</v>
      </c>
      <c r="K94" t="e">
        <f t="shared" si="9"/>
        <v>#DIV/0!</v>
      </c>
      <c r="O94" t="s">
        <v>33</v>
      </c>
      <c r="P94" s="6"/>
      <c r="Q94" s="6"/>
      <c r="R94" t="e">
        <f t="shared" si="12"/>
        <v>#DIV/0!</v>
      </c>
      <c r="V94" s="24" t="s">
        <v>33</v>
      </c>
      <c r="W94" s="6" t="e">
        <f t="shared" si="13"/>
        <v>#DIV/0!</v>
      </c>
      <c r="X94" s="6" t="e">
        <f t="shared" si="14"/>
        <v>#DIV/0!</v>
      </c>
      <c r="Y94" t="e">
        <f t="shared" si="15"/>
        <v>#DIV/0!</v>
      </c>
    </row>
    <row r="95" spans="1:25" x14ac:dyDescent="0.45">
      <c r="B95" s="6">
        <f t="shared" si="4"/>
        <v>1.3789654801591569</v>
      </c>
      <c r="C95" s="6">
        <f t="shared" si="5"/>
        <v>1.4281105495214539</v>
      </c>
      <c r="D95" t="e">
        <f t="shared" si="6"/>
        <v>#DIV/0!</v>
      </c>
      <c r="I95" s="6">
        <f t="shared" si="7"/>
        <v>1.3577635058556856</v>
      </c>
      <c r="J95" s="6">
        <f t="shared" si="8"/>
        <v>1.1293539856441255</v>
      </c>
      <c r="K95" t="e">
        <f t="shared" si="9"/>
        <v>#DIV/0!</v>
      </c>
      <c r="P95" s="6"/>
      <c r="Q95" s="6"/>
      <c r="R95" t="e">
        <f t="shared" si="12"/>
        <v>#DIV/0!</v>
      </c>
      <c r="W95" s="6" t="e">
        <f t="shared" si="13"/>
        <v>#DIV/0!</v>
      </c>
      <c r="X95" s="6" t="e">
        <f t="shared" si="14"/>
        <v>#DIV/0!</v>
      </c>
      <c r="Y95" t="e">
        <f t="shared" si="15"/>
        <v>#DIV/0!</v>
      </c>
    </row>
    <row r="96" spans="1:25" x14ac:dyDescent="0.45">
      <c r="B96" s="6">
        <f t="shared" si="4"/>
        <v>1.325501803718435</v>
      </c>
      <c r="C96" s="6">
        <f t="shared" si="5"/>
        <v>1.5194709092590879</v>
      </c>
      <c r="D96" t="e">
        <f t="shared" si="6"/>
        <v>#DIV/0!</v>
      </c>
      <c r="I96" s="6">
        <f t="shared" si="7"/>
        <v>1.220623823608497</v>
      </c>
      <c r="J96" s="6">
        <f t="shared" si="8"/>
        <v>1.6192524872277494</v>
      </c>
      <c r="K96" t="e">
        <f t="shared" si="9"/>
        <v>#DIV/0!</v>
      </c>
      <c r="P96" s="6"/>
      <c r="Q96" s="6"/>
      <c r="R96" t="e">
        <f t="shared" si="12"/>
        <v>#DIV/0!</v>
      </c>
      <c r="W96" s="6" t="e">
        <f t="shared" si="13"/>
        <v>#DIV/0!</v>
      </c>
      <c r="X96" s="6" t="e">
        <f t="shared" si="14"/>
        <v>#DIV/0!</v>
      </c>
      <c r="Y96" t="e">
        <f t="shared" si="15"/>
        <v>#DIV/0!</v>
      </c>
    </row>
    <row r="97" spans="1:25" x14ac:dyDescent="0.45">
      <c r="B97" s="6">
        <f t="shared" si="4"/>
        <v>1.2957464729416719</v>
      </c>
      <c r="C97" s="6">
        <f t="shared" si="5"/>
        <v>1.6432933249105075</v>
      </c>
      <c r="D97" t="e">
        <f t="shared" si="6"/>
        <v>#DIV/0!</v>
      </c>
      <c r="I97" s="6">
        <f t="shared" si="7"/>
        <v>1.3948575171962005</v>
      </c>
      <c r="J97" s="6">
        <f t="shared" si="8"/>
        <v>2.2749754339993449</v>
      </c>
      <c r="K97" t="e">
        <f t="shared" si="9"/>
        <v>#DIV/0!</v>
      </c>
      <c r="P97" s="6"/>
      <c r="Q97" s="6"/>
      <c r="R97" t="e">
        <f t="shared" si="12"/>
        <v>#DIV/0!</v>
      </c>
      <c r="W97" s="6" t="e">
        <f t="shared" si="13"/>
        <v>#DIV/0!</v>
      </c>
      <c r="X97" s="6" t="e">
        <f t="shared" si="14"/>
        <v>#DIV/0!</v>
      </c>
      <c r="Y97" t="e">
        <f t="shared" si="15"/>
        <v>#DIV/0!</v>
      </c>
    </row>
    <row r="98" spans="1:25" x14ac:dyDescent="0.45">
      <c r="B98" s="6">
        <f t="shared" si="4"/>
        <v>1.0779739199858067</v>
      </c>
      <c r="C98" s="6">
        <f t="shared" si="5"/>
        <v>1.2425263904905526</v>
      </c>
      <c r="D98" t="e">
        <f t="shared" si="6"/>
        <v>#DIV/0!</v>
      </c>
      <c r="I98" s="6" t="e">
        <f t="shared" si="7"/>
        <v>#DIV/0!</v>
      </c>
      <c r="J98" s="6" t="e">
        <f t="shared" si="8"/>
        <v>#DIV/0!</v>
      </c>
      <c r="K98" t="e">
        <f t="shared" si="9"/>
        <v>#DIV/0!</v>
      </c>
      <c r="P98" s="6"/>
      <c r="Q98" s="6"/>
      <c r="R98" t="e">
        <f t="shared" si="12"/>
        <v>#DIV/0!</v>
      </c>
      <c r="W98" s="6" t="e">
        <f t="shared" si="13"/>
        <v>#DIV/0!</v>
      </c>
      <c r="X98" s="6" t="e">
        <f t="shared" si="14"/>
        <v>#DIV/0!</v>
      </c>
      <c r="Y98" t="e">
        <f t="shared" si="15"/>
        <v>#DIV/0!</v>
      </c>
    </row>
    <row r="99" spans="1:25" x14ac:dyDescent="0.45">
      <c r="B99" s="6">
        <f t="shared" si="4"/>
        <v>1.2522394426276127</v>
      </c>
      <c r="C99" s="6">
        <f t="shared" si="5"/>
        <v>1.0453575998862505</v>
      </c>
      <c r="D99" t="e">
        <f t="shared" si="6"/>
        <v>#DIV/0!</v>
      </c>
      <c r="I99" s="6" t="e">
        <f t="shared" si="7"/>
        <v>#DIV/0!</v>
      </c>
      <c r="J99" s="6" t="e">
        <f t="shared" si="8"/>
        <v>#DIV/0!</v>
      </c>
      <c r="K99" t="e">
        <f t="shared" si="9"/>
        <v>#DIV/0!</v>
      </c>
      <c r="P99" s="6"/>
      <c r="Q99" s="6"/>
      <c r="R99" t="e">
        <f t="shared" si="12"/>
        <v>#DIV/0!</v>
      </c>
      <c r="W99" s="6" t="e">
        <f t="shared" si="13"/>
        <v>#DIV/0!</v>
      </c>
      <c r="X99" s="6" t="e">
        <f t="shared" si="14"/>
        <v>#DIV/0!</v>
      </c>
      <c r="Y99" t="e">
        <f t="shared" si="15"/>
        <v>#DIV/0!</v>
      </c>
    </row>
    <row r="100" spans="1:25" x14ac:dyDescent="0.45">
      <c r="B100" s="6">
        <f t="shared" si="4"/>
        <v>1.2919097627382341</v>
      </c>
      <c r="C100" s="6">
        <f t="shared" si="5"/>
        <v>0.9380591209646052</v>
      </c>
      <c r="D100" t="e">
        <f t="shared" si="6"/>
        <v>#DIV/0!</v>
      </c>
      <c r="I100" s="6" t="e">
        <f t="shared" si="7"/>
        <v>#DIV/0!</v>
      </c>
      <c r="J100" s="6" t="e">
        <f t="shared" si="8"/>
        <v>#DIV/0!</v>
      </c>
      <c r="K100" t="e">
        <f t="shared" si="9"/>
        <v>#DIV/0!</v>
      </c>
      <c r="P100" s="6"/>
      <c r="Q100" s="6"/>
      <c r="R100" t="e">
        <f t="shared" si="12"/>
        <v>#DIV/0!</v>
      </c>
      <c r="W100" s="6" t="e">
        <f t="shared" si="13"/>
        <v>#DIV/0!</v>
      </c>
      <c r="X100" s="6" t="e">
        <f t="shared" si="14"/>
        <v>#DIV/0!</v>
      </c>
      <c r="Y100" t="e">
        <f t="shared" si="15"/>
        <v>#DIV/0!</v>
      </c>
    </row>
    <row r="101" spans="1:25" x14ac:dyDescent="0.45">
      <c r="B101" s="6">
        <f t="shared" si="4"/>
        <v>1.049165242539766</v>
      </c>
      <c r="C101" s="6">
        <f t="shared" si="5"/>
        <v>1.2772446430918891</v>
      </c>
      <c r="D101" t="e">
        <f t="shared" si="6"/>
        <v>#DIV/0!</v>
      </c>
      <c r="I101" s="6" t="e">
        <f t="shared" si="7"/>
        <v>#DIV/0!</v>
      </c>
      <c r="J101" s="6" t="e">
        <f t="shared" si="8"/>
        <v>#DIV/0!</v>
      </c>
      <c r="K101" t="e">
        <f t="shared" si="9"/>
        <v>#DIV/0!</v>
      </c>
      <c r="P101" s="6"/>
      <c r="Q101" s="6"/>
      <c r="R101" t="e">
        <f t="shared" si="12"/>
        <v>#DIV/0!</v>
      </c>
      <c r="W101" s="6" t="e">
        <f t="shared" si="13"/>
        <v>#DIV/0!</v>
      </c>
      <c r="X101" s="6" t="e">
        <f t="shared" si="14"/>
        <v>#DIV/0!</v>
      </c>
      <c r="Y101" t="e">
        <f t="shared" si="15"/>
        <v>#DIV/0!</v>
      </c>
    </row>
    <row r="102" spans="1:25" x14ac:dyDescent="0.45">
      <c r="B102" t="e">
        <f t="shared" si="4"/>
        <v>#DIV/0!</v>
      </c>
      <c r="C102" t="e">
        <f t="shared" si="5"/>
        <v>#DIV/0!</v>
      </c>
      <c r="D102" t="e">
        <f t="shared" si="6"/>
        <v>#DIV/0!</v>
      </c>
      <c r="I102" t="e">
        <f t="shared" si="7"/>
        <v>#DIV/0!</v>
      </c>
      <c r="J102" t="e">
        <f t="shared" si="8"/>
        <v>#DIV/0!</v>
      </c>
      <c r="K102" t="e">
        <f t="shared" si="9"/>
        <v>#DIV/0!</v>
      </c>
      <c r="P102" t="e">
        <f t="shared" ref="P102:P115" si="16">Q34/P34</f>
        <v>#DIV/0!</v>
      </c>
      <c r="Q102" t="e">
        <f t="shared" ref="Q102:Q131" si="17">S34/R34</f>
        <v>#DIV/0!</v>
      </c>
      <c r="R102" t="e">
        <f t="shared" si="12"/>
        <v>#DIV/0!</v>
      </c>
      <c r="W102" t="e">
        <f t="shared" si="13"/>
        <v>#DIV/0!</v>
      </c>
      <c r="X102" t="e">
        <f t="shared" si="14"/>
        <v>#DIV/0!</v>
      </c>
      <c r="Y102" t="e">
        <f t="shared" si="15"/>
        <v>#DIV/0!</v>
      </c>
    </row>
    <row r="103" spans="1:25" x14ac:dyDescent="0.45">
      <c r="A103" s="24" t="str">
        <f>A35</f>
        <v>PC072b</v>
      </c>
      <c r="B103" s="6">
        <f t="shared" si="4"/>
        <v>0.98478814028100459</v>
      </c>
      <c r="C103" s="6" t="e">
        <f t="shared" si="5"/>
        <v>#DIV/0!</v>
      </c>
      <c r="D103" s="6" t="e">
        <f t="shared" si="6"/>
        <v>#DIV/0!</v>
      </c>
      <c r="H103" s="24" t="s">
        <v>34</v>
      </c>
      <c r="I103" s="6" t="e">
        <f t="shared" si="7"/>
        <v>#DIV/0!</v>
      </c>
      <c r="J103" s="6" t="e">
        <f t="shared" si="8"/>
        <v>#DIV/0!</v>
      </c>
      <c r="K103" s="6" t="e">
        <f t="shared" si="9"/>
        <v>#DIV/0!</v>
      </c>
      <c r="O103" t="s">
        <v>34</v>
      </c>
      <c r="P103" s="6">
        <f t="shared" si="16"/>
        <v>1.0942056074766355</v>
      </c>
      <c r="Q103" s="6" t="e">
        <f t="shared" si="17"/>
        <v>#DIV/0!</v>
      </c>
      <c r="R103" s="6" t="e">
        <f t="shared" si="12"/>
        <v>#DIV/0!</v>
      </c>
      <c r="V103" s="24" t="s">
        <v>34</v>
      </c>
      <c r="W103" s="6">
        <f t="shared" si="13"/>
        <v>0.85509973654497551</v>
      </c>
      <c r="X103" s="6" t="e">
        <f t="shared" si="14"/>
        <v>#DIV/0!</v>
      </c>
      <c r="Y103" s="6" t="e">
        <f t="shared" si="15"/>
        <v>#DIV/0!</v>
      </c>
    </row>
    <row r="104" spans="1:25" x14ac:dyDescent="0.45">
      <c r="B104" s="6">
        <f t="shared" si="4"/>
        <v>1.159671741416358</v>
      </c>
      <c r="C104" s="6" t="e">
        <f t="shared" si="5"/>
        <v>#DIV/0!</v>
      </c>
      <c r="D104" s="6" t="e">
        <f t="shared" si="6"/>
        <v>#DIV/0!</v>
      </c>
      <c r="I104" s="6" t="e">
        <f t="shared" si="7"/>
        <v>#DIV/0!</v>
      </c>
      <c r="J104" s="6" t="e">
        <f t="shared" si="8"/>
        <v>#DIV/0!</v>
      </c>
      <c r="K104" s="6" t="e">
        <f t="shared" si="9"/>
        <v>#DIV/0!</v>
      </c>
      <c r="P104" s="6">
        <f t="shared" si="16"/>
        <v>1.5218216318785578</v>
      </c>
      <c r="Q104" s="6" t="e">
        <f t="shared" si="17"/>
        <v>#DIV/0!</v>
      </c>
      <c r="R104" s="6" t="e">
        <f t="shared" si="12"/>
        <v>#DIV/0!</v>
      </c>
      <c r="W104" s="6">
        <f t="shared" si="13"/>
        <v>1.0181607223931797</v>
      </c>
      <c r="X104" s="6" t="e">
        <f t="shared" si="14"/>
        <v>#DIV/0!</v>
      </c>
      <c r="Y104" s="6" t="e">
        <f t="shared" si="15"/>
        <v>#DIV/0!</v>
      </c>
    </row>
    <row r="105" spans="1:25" x14ac:dyDescent="0.45">
      <c r="B105" s="6">
        <f t="shared" si="4"/>
        <v>1.0155580699911098</v>
      </c>
      <c r="C105" s="6" t="e">
        <f t="shared" si="5"/>
        <v>#DIV/0!</v>
      </c>
      <c r="D105" s="6" t="e">
        <f t="shared" si="6"/>
        <v>#DIV/0!</v>
      </c>
      <c r="I105" s="6" t="e">
        <f t="shared" si="7"/>
        <v>#DIV/0!</v>
      </c>
      <c r="J105" s="6" t="e">
        <f t="shared" si="8"/>
        <v>#DIV/0!</v>
      </c>
      <c r="K105" s="6" t="e">
        <f t="shared" si="9"/>
        <v>#DIV/0!</v>
      </c>
      <c r="P105" s="6">
        <f t="shared" si="16"/>
        <v>2.338403041825095</v>
      </c>
      <c r="Q105" s="6" t="e">
        <f t="shared" si="17"/>
        <v>#DIV/0!</v>
      </c>
      <c r="R105" s="6" t="e">
        <f t="shared" si="12"/>
        <v>#DIV/0!</v>
      </c>
      <c r="W105" s="6">
        <f t="shared" si="13"/>
        <v>0.60830438901168293</v>
      </c>
      <c r="X105" s="6" t="e">
        <f t="shared" si="14"/>
        <v>#DIV/0!</v>
      </c>
      <c r="Y105" s="6" t="e">
        <f t="shared" si="15"/>
        <v>#DIV/0!</v>
      </c>
    </row>
    <row r="106" spans="1:25" x14ac:dyDescent="0.45">
      <c r="B106" s="6">
        <f t="shared" si="4"/>
        <v>0.88952888583218703</v>
      </c>
      <c r="C106" s="6" t="e">
        <f t="shared" si="5"/>
        <v>#DIV/0!</v>
      </c>
      <c r="D106" s="6" t="e">
        <f t="shared" si="6"/>
        <v>#DIV/0!</v>
      </c>
      <c r="I106" s="6" t="e">
        <f t="shared" si="7"/>
        <v>#DIV/0!</v>
      </c>
      <c r="J106" s="6" t="e">
        <f t="shared" si="8"/>
        <v>#DIV/0!</v>
      </c>
      <c r="K106" s="6" t="e">
        <f t="shared" si="9"/>
        <v>#DIV/0!</v>
      </c>
      <c r="P106" s="6">
        <f t="shared" si="16"/>
        <v>1.1173529411764707</v>
      </c>
      <c r="Q106" s="6" t="e">
        <f t="shared" si="17"/>
        <v>#DIV/0!</v>
      </c>
      <c r="R106" s="6" t="e">
        <f t="shared" si="12"/>
        <v>#DIV/0!</v>
      </c>
      <c r="W106" s="6">
        <f t="shared" si="13"/>
        <v>1.0550208825131651</v>
      </c>
      <c r="X106" s="6" t="e">
        <f t="shared" si="14"/>
        <v>#DIV/0!</v>
      </c>
      <c r="Y106" s="6" t="e">
        <f t="shared" si="15"/>
        <v>#DIV/0!</v>
      </c>
    </row>
    <row r="107" spans="1:25" x14ac:dyDescent="0.45">
      <c r="B107" s="6">
        <f t="shared" si="4"/>
        <v>0.9668141013897249</v>
      </c>
      <c r="C107" s="6" t="e">
        <f t="shared" si="5"/>
        <v>#DIV/0!</v>
      </c>
      <c r="D107" s="6" t="e">
        <f t="shared" si="6"/>
        <v>#DIV/0!</v>
      </c>
      <c r="I107" s="6" t="e">
        <f t="shared" si="7"/>
        <v>#DIV/0!</v>
      </c>
      <c r="J107" s="6" t="e">
        <f t="shared" si="8"/>
        <v>#DIV/0!</v>
      </c>
      <c r="K107" s="6" t="e">
        <f t="shared" si="9"/>
        <v>#DIV/0!</v>
      </c>
      <c r="P107" s="6">
        <f t="shared" si="16"/>
        <v>1.3576362240982349</v>
      </c>
      <c r="Q107" s="6" t="e">
        <f t="shared" si="17"/>
        <v>#DIV/0!</v>
      </c>
      <c r="R107" s="6" t="e">
        <f t="shared" si="12"/>
        <v>#DIV/0!</v>
      </c>
      <c r="W107" s="6">
        <f t="shared" si="13"/>
        <v>0.66553958861651175</v>
      </c>
      <c r="X107" s="6" t="e">
        <f t="shared" si="14"/>
        <v>#DIV/0!</v>
      </c>
      <c r="Y107" s="6" t="e">
        <f t="shared" si="15"/>
        <v>#DIV/0!</v>
      </c>
    </row>
    <row r="108" spans="1:25" x14ac:dyDescent="0.45">
      <c r="B108" s="6">
        <f t="shared" si="4"/>
        <v>1.137700940248711</v>
      </c>
      <c r="C108" s="6" t="e">
        <f t="shared" si="5"/>
        <v>#DIV/0!</v>
      </c>
      <c r="D108" s="6" t="e">
        <f t="shared" si="6"/>
        <v>#DIV/0!</v>
      </c>
      <c r="I108" s="6" t="e">
        <f t="shared" si="7"/>
        <v>#DIV/0!</v>
      </c>
      <c r="J108" s="6" t="e">
        <f t="shared" si="8"/>
        <v>#DIV/0!</v>
      </c>
      <c r="K108" s="6" t="e">
        <f t="shared" si="9"/>
        <v>#DIV/0!</v>
      </c>
      <c r="P108" s="6">
        <f t="shared" si="16"/>
        <v>1.3949111188567445</v>
      </c>
      <c r="Q108" s="6" t="e">
        <f t="shared" si="17"/>
        <v>#DIV/0!</v>
      </c>
      <c r="R108" s="6" t="e">
        <f t="shared" si="12"/>
        <v>#DIV/0!</v>
      </c>
      <c r="W108" s="6">
        <f t="shared" si="13"/>
        <v>0.67783110384968859</v>
      </c>
      <c r="X108" s="6" t="e">
        <f t="shared" si="14"/>
        <v>#DIV/0!</v>
      </c>
      <c r="Y108" s="6" t="e">
        <f t="shared" si="15"/>
        <v>#DIV/0!</v>
      </c>
    </row>
    <row r="109" spans="1:25" x14ac:dyDescent="0.45">
      <c r="B109" s="6" t="e">
        <f t="shared" si="4"/>
        <v>#DIV/0!</v>
      </c>
      <c r="C109" s="6" t="e">
        <f t="shared" si="5"/>
        <v>#DIV/0!</v>
      </c>
      <c r="D109" s="6" t="e">
        <f t="shared" si="6"/>
        <v>#DIV/0!</v>
      </c>
      <c r="I109" s="6" t="e">
        <f t="shared" si="7"/>
        <v>#DIV/0!</v>
      </c>
      <c r="J109" s="6" t="e">
        <f t="shared" si="8"/>
        <v>#DIV/0!</v>
      </c>
      <c r="K109" s="6" t="e">
        <f t="shared" si="9"/>
        <v>#DIV/0!</v>
      </c>
      <c r="P109" s="6" t="e">
        <f t="shared" si="16"/>
        <v>#DIV/0!</v>
      </c>
      <c r="Q109" s="6" t="e">
        <f t="shared" si="17"/>
        <v>#DIV/0!</v>
      </c>
      <c r="R109" s="6" t="e">
        <f t="shared" si="12"/>
        <v>#DIV/0!</v>
      </c>
      <c r="W109" s="6" t="e">
        <f t="shared" si="13"/>
        <v>#DIV/0!</v>
      </c>
      <c r="X109" s="6" t="e">
        <f t="shared" si="14"/>
        <v>#DIV/0!</v>
      </c>
      <c r="Y109" s="6" t="e">
        <f t="shared" si="15"/>
        <v>#DIV/0!</v>
      </c>
    </row>
    <row r="110" spans="1:25" x14ac:dyDescent="0.45">
      <c r="A110" s="24" t="str">
        <f>A42</f>
        <v>PC072c</v>
      </c>
      <c r="B110" s="6">
        <f t="shared" si="4"/>
        <v>1.0651531151003168</v>
      </c>
      <c r="C110" s="6" t="e">
        <f t="shared" si="5"/>
        <v>#DIV/0!</v>
      </c>
      <c r="D110" s="6" t="e">
        <f t="shared" si="6"/>
        <v>#DIV/0!</v>
      </c>
      <c r="H110" s="24" t="s">
        <v>3</v>
      </c>
      <c r="I110" s="6">
        <f t="shared" si="7"/>
        <v>0.95940460081190804</v>
      </c>
      <c r="J110" s="6" t="e">
        <f t="shared" si="8"/>
        <v>#DIV/0!</v>
      </c>
      <c r="K110" s="6">
        <f t="shared" si="9"/>
        <v>1.4438430311231394</v>
      </c>
      <c r="O110" t="s">
        <v>3</v>
      </c>
      <c r="P110" s="6" t="e">
        <f t="shared" si="16"/>
        <v>#DIV/0!</v>
      </c>
      <c r="Q110" s="6" t="e">
        <f t="shared" si="17"/>
        <v>#DIV/0!</v>
      </c>
      <c r="R110" s="6" t="e">
        <f t="shared" si="12"/>
        <v>#DIV/0!</v>
      </c>
      <c r="V110" s="24" t="s">
        <v>3</v>
      </c>
      <c r="W110" s="6" t="e">
        <f t="shared" si="13"/>
        <v>#DIV/0!</v>
      </c>
      <c r="X110" s="6" t="e">
        <f t="shared" si="14"/>
        <v>#DIV/0!</v>
      </c>
      <c r="Y110" s="6" t="e">
        <f t="shared" si="15"/>
        <v>#DIV/0!</v>
      </c>
    </row>
    <row r="111" spans="1:25" x14ac:dyDescent="0.45">
      <c r="B111" s="6">
        <f t="shared" si="4"/>
        <v>1.0904439043111167</v>
      </c>
      <c r="C111" s="6" t="e">
        <f t="shared" si="5"/>
        <v>#DIV/0!</v>
      </c>
      <c r="D111" s="6" t="e">
        <f t="shared" si="6"/>
        <v>#DIV/0!</v>
      </c>
      <c r="I111" s="6">
        <f t="shared" si="7"/>
        <v>0.77333333333333332</v>
      </c>
      <c r="J111" s="6" t="e">
        <f t="shared" si="8"/>
        <v>#DIV/0!</v>
      </c>
      <c r="K111" s="6">
        <f t="shared" si="9"/>
        <v>0.78060606060606064</v>
      </c>
      <c r="P111" s="6" t="e">
        <f t="shared" si="16"/>
        <v>#DIV/0!</v>
      </c>
      <c r="Q111" s="6" t="e">
        <f t="shared" si="17"/>
        <v>#DIV/0!</v>
      </c>
      <c r="R111" s="6" t="e">
        <f t="shared" si="12"/>
        <v>#DIV/0!</v>
      </c>
      <c r="W111" s="6" t="e">
        <f t="shared" si="13"/>
        <v>#DIV/0!</v>
      </c>
      <c r="X111" s="6" t="e">
        <f t="shared" si="14"/>
        <v>#DIV/0!</v>
      </c>
      <c r="Y111" s="6" t="e">
        <f t="shared" si="15"/>
        <v>#DIV/0!</v>
      </c>
    </row>
    <row r="112" spans="1:25" x14ac:dyDescent="0.45">
      <c r="B112" s="6">
        <f t="shared" si="4"/>
        <v>1.0833260086138701</v>
      </c>
      <c r="C112" s="6" t="e">
        <f t="shared" si="5"/>
        <v>#DIV/0!</v>
      </c>
      <c r="D112" s="6" t="e">
        <f t="shared" si="6"/>
        <v>#DIV/0!</v>
      </c>
      <c r="I112" s="6">
        <f t="shared" si="7"/>
        <v>1.7792207792207793</v>
      </c>
      <c r="J112" s="6" t="e">
        <f t="shared" si="8"/>
        <v>#DIV/0!</v>
      </c>
      <c r="K112" s="6">
        <f t="shared" si="9"/>
        <v>0.83982683982683981</v>
      </c>
      <c r="P112" s="6" t="e">
        <f t="shared" si="16"/>
        <v>#DIV/0!</v>
      </c>
      <c r="Q112" s="6" t="e">
        <f t="shared" si="17"/>
        <v>#DIV/0!</v>
      </c>
      <c r="R112" s="6" t="e">
        <f t="shared" si="12"/>
        <v>#DIV/0!</v>
      </c>
      <c r="W112" s="6" t="e">
        <f t="shared" si="13"/>
        <v>#DIV/0!</v>
      </c>
      <c r="X112" s="6" t="e">
        <f t="shared" si="14"/>
        <v>#DIV/0!</v>
      </c>
      <c r="Y112" s="6" t="e">
        <f t="shared" si="15"/>
        <v>#DIV/0!</v>
      </c>
    </row>
    <row r="113" spans="1:25" x14ac:dyDescent="0.45">
      <c r="B113" s="6">
        <f t="shared" si="4"/>
        <v>0.99331732275242768</v>
      </c>
      <c r="C113" s="6" t="e">
        <f t="shared" si="5"/>
        <v>#DIV/0!</v>
      </c>
      <c r="D113" s="6" t="e">
        <f t="shared" si="6"/>
        <v>#DIV/0!</v>
      </c>
      <c r="I113" s="6">
        <f t="shared" si="7"/>
        <v>0.92934782608695654</v>
      </c>
      <c r="J113" s="6" t="e">
        <f t="shared" si="8"/>
        <v>#DIV/0!</v>
      </c>
      <c r="K113" s="6">
        <f t="shared" si="9"/>
        <v>0.66576086956521741</v>
      </c>
      <c r="P113" s="6" t="e">
        <f t="shared" si="16"/>
        <v>#DIV/0!</v>
      </c>
      <c r="Q113" s="6" t="e">
        <f t="shared" si="17"/>
        <v>#DIV/0!</v>
      </c>
      <c r="R113" s="6" t="e">
        <f t="shared" si="12"/>
        <v>#DIV/0!</v>
      </c>
      <c r="W113" s="6" t="e">
        <f t="shared" si="13"/>
        <v>#DIV/0!</v>
      </c>
      <c r="X113" s="6" t="e">
        <f t="shared" si="14"/>
        <v>#DIV/0!</v>
      </c>
      <c r="Y113" s="6" t="e">
        <f t="shared" si="15"/>
        <v>#DIV/0!</v>
      </c>
    </row>
    <row r="114" spans="1:25" x14ac:dyDescent="0.45">
      <c r="B114" s="6">
        <f t="shared" ref="B114:B132" si="18">C46/B46</f>
        <v>1.164576615311119</v>
      </c>
      <c r="C114" s="6" t="e">
        <f t="shared" ref="C114:C131" si="19">E46/D46</f>
        <v>#DIV/0!</v>
      </c>
      <c r="D114" s="6" t="e">
        <f t="shared" ref="D114:D132" si="20">G46/F46</f>
        <v>#DIV/0!</v>
      </c>
      <c r="I114" s="6">
        <f t="shared" ref="I114:I132" si="21">J46/I46</f>
        <v>1.2938775510204081</v>
      </c>
      <c r="J114" s="6" t="e">
        <f t="shared" ref="J114:J131" si="22">L46/K46</f>
        <v>#DIV/0!</v>
      </c>
      <c r="K114" s="6">
        <f t="shared" ref="K114:K132" si="23">N46/M46</f>
        <v>0.94285714285714284</v>
      </c>
      <c r="P114" s="6" t="e">
        <f t="shared" si="16"/>
        <v>#DIV/0!</v>
      </c>
      <c r="Q114" s="6" t="e">
        <f t="shared" si="17"/>
        <v>#DIV/0!</v>
      </c>
      <c r="R114" s="6" t="e">
        <f t="shared" ref="R114:R132" si="24">U46/T46</f>
        <v>#DIV/0!</v>
      </c>
      <c r="W114" s="6" t="e">
        <f t="shared" ref="W114:W132" si="25">X46/W46</f>
        <v>#DIV/0!</v>
      </c>
      <c r="X114" s="6" t="e">
        <f t="shared" ref="X114:X131" si="26">Z46/Y46</f>
        <v>#DIV/0!</v>
      </c>
      <c r="Y114" s="6" t="e">
        <f t="shared" si="15"/>
        <v>#DIV/0!</v>
      </c>
    </row>
    <row r="115" spans="1:25" x14ac:dyDescent="0.45">
      <c r="B115" s="6">
        <f t="shared" si="18"/>
        <v>1.0412742089109959</v>
      </c>
      <c r="C115" s="6" t="e">
        <f t="shared" si="19"/>
        <v>#DIV/0!</v>
      </c>
      <c r="D115" s="6" t="e">
        <f t="shared" si="20"/>
        <v>#DIV/0!</v>
      </c>
      <c r="I115" s="6">
        <f t="shared" si="21"/>
        <v>1.3519553072625698</v>
      </c>
      <c r="J115" s="6" t="e">
        <f t="shared" si="22"/>
        <v>#DIV/0!</v>
      </c>
      <c r="K115" s="6">
        <f t="shared" si="23"/>
        <v>0.67039106145251393</v>
      </c>
      <c r="P115" s="6" t="e">
        <f t="shared" si="16"/>
        <v>#DIV/0!</v>
      </c>
      <c r="Q115" s="6" t="e">
        <f t="shared" si="17"/>
        <v>#DIV/0!</v>
      </c>
      <c r="R115" s="6" t="e">
        <f t="shared" si="24"/>
        <v>#DIV/0!</v>
      </c>
      <c r="W115" s="6" t="e">
        <f t="shared" si="25"/>
        <v>#DIV/0!</v>
      </c>
      <c r="X115" s="6" t="e">
        <f t="shared" si="26"/>
        <v>#DIV/0!</v>
      </c>
      <c r="Y115" s="6" t="e">
        <f t="shared" si="15"/>
        <v>#DIV/0!</v>
      </c>
    </row>
    <row r="116" spans="1:25" x14ac:dyDescent="0.45">
      <c r="B116" s="6" t="e">
        <f t="shared" si="18"/>
        <v>#DIV/0!</v>
      </c>
      <c r="C116" s="6" t="e">
        <f t="shared" si="19"/>
        <v>#DIV/0!</v>
      </c>
      <c r="D116" s="6" t="e">
        <f t="shared" si="20"/>
        <v>#DIV/0!</v>
      </c>
      <c r="I116" s="6" t="e">
        <f t="shared" si="21"/>
        <v>#DIV/0!</v>
      </c>
      <c r="J116" s="6" t="e">
        <f t="shared" si="22"/>
        <v>#DIV/0!</v>
      </c>
      <c r="K116" s="6" t="e">
        <f t="shared" si="23"/>
        <v>#DIV/0!</v>
      </c>
      <c r="P116" s="6"/>
      <c r="Q116" s="6" t="e">
        <f t="shared" si="17"/>
        <v>#DIV/0!</v>
      </c>
      <c r="R116" s="6" t="e">
        <f t="shared" si="24"/>
        <v>#DIV/0!</v>
      </c>
      <c r="W116" s="6" t="e">
        <f t="shared" si="25"/>
        <v>#DIV/0!</v>
      </c>
      <c r="X116" s="6" t="e">
        <f t="shared" si="26"/>
        <v>#DIV/0!</v>
      </c>
      <c r="Y116" s="6" t="e">
        <f t="shared" si="15"/>
        <v>#DIV/0!</v>
      </c>
    </row>
    <row r="117" spans="1:25" x14ac:dyDescent="0.45">
      <c r="A117" s="24" t="str">
        <f>A49</f>
        <v>PC072d</v>
      </c>
      <c r="B117" s="6">
        <f t="shared" si="18"/>
        <v>0.72160156796864061</v>
      </c>
      <c r="C117" s="6" t="e">
        <f t="shared" si="19"/>
        <v>#DIV/0!</v>
      </c>
      <c r="D117" s="6" t="e">
        <f t="shared" si="20"/>
        <v>#DIV/0!</v>
      </c>
      <c r="H117" s="24" t="s">
        <v>35</v>
      </c>
      <c r="I117" s="6">
        <f t="shared" si="21"/>
        <v>0.60870318000807988</v>
      </c>
      <c r="J117" s="6" t="e">
        <f t="shared" si="22"/>
        <v>#DIV/0!</v>
      </c>
      <c r="K117" s="6" t="e">
        <f t="shared" si="23"/>
        <v>#DIV/0!</v>
      </c>
      <c r="O117" t="s">
        <v>35</v>
      </c>
      <c r="P117" s="6"/>
      <c r="Q117" s="6" t="e">
        <f t="shared" si="17"/>
        <v>#DIV/0!</v>
      </c>
      <c r="R117" s="6" t="e">
        <f t="shared" si="24"/>
        <v>#DIV/0!</v>
      </c>
      <c r="V117" s="24" t="s">
        <v>35</v>
      </c>
      <c r="W117" s="6" t="e">
        <f t="shared" si="25"/>
        <v>#DIV/0!</v>
      </c>
      <c r="X117" s="6" t="e">
        <f t="shared" si="26"/>
        <v>#DIV/0!</v>
      </c>
      <c r="Y117" s="6" t="e">
        <f t="shared" si="15"/>
        <v>#DIV/0!</v>
      </c>
    </row>
    <row r="118" spans="1:25" x14ac:dyDescent="0.45">
      <c r="B118" s="6">
        <f t="shared" si="18"/>
        <v>1.1598404255319148</v>
      </c>
      <c r="C118" s="6" t="e">
        <f t="shared" si="19"/>
        <v>#DIV/0!</v>
      </c>
      <c r="D118" s="6" t="e">
        <f t="shared" si="20"/>
        <v>#DIV/0!</v>
      </c>
      <c r="I118" s="6">
        <f t="shared" si="21"/>
        <v>0.83702076072132137</v>
      </c>
      <c r="J118" s="6" t="e">
        <f t="shared" si="22"/>
        <v>#DIV/0!</v>
      </c>
      <c r="K118" s="6" t="e">
        <f t="shared" si="23"/>
        <v>#DIV/0!</v>
      </c>
      <c r="P118" s="6"/>
      <c r="Q118" s="6" t="e">
        <f t="shared" si="17"/>
        <v>#DIV/0!</v>
      </c>
      <c r="R118" s="6" t="e">
        <f t="shared" si="24"/>
        <v>#DIV/0!</v>
      </c>
      <c r="W118" s="6" t="e">
        <f t="shared" si="25"/>
        <v>#DIV/0!</v>
      </c>
      <c r="X118" s="6" t="e">
        <f t="shared" si="26"/>
        <v>#DIV/0!</v>
      </c>
      <c r="Y118" s="6" t="e">
        <f t="shared" si="15"/>
        <v>#DIV/0!</v>
      </c>
    </row>
    <row r="119" spans="1:25" x14ac:dyDescent="0.45">
      <c r="B119" s="6">
        <f t="shared" si="18"/>
        <v>1.1731206641646765</v>
      </c>
      <c r="C119" s="6" t="e">
        <f t="shared" si="19"/>
        <v>#DIV/0!</v>
      </c>
      <c r="D119" s="6" t="e">
        <f t="shared" si="20"/>
        <v>#DIV/0!</v>
      </c>
      <c r="I119" s="6">
        <f t="shared" si="21"/>
        <v>0.56596839397280407</v>
      </c>
      <c r="J119" s="6" t="e">
        <f t="shared" si="22"/>
        <v>#DIV/0!</v>
      </c>
      <c r="K119" s="6" t="e">
        <f t="shared" si="23"/>
        <v>#DIV/0!</v>
      </c>
      <c r="P119" s="6"/>
      <c r="Q119" s="6" t="e">
        <f t="shared" si="17"/>
        <v>#DIV/0!</v>
      </c>
      <c r="R119" s="6" t="e">
        <f t="shared" si="24"/>
        <v>#DIV/0!</v>
      </c>
      <c r="W119" s="6" t="e">
        <f t="shared" si="25"/>
        <v>#DIV/0!</v>
      </c>
      <c r="X119" s="6" t="e">
        <f t="shared" si="26"/>
        <v>#DIV/0!</v>
      </c>
      <c r="Y119" s="6" t="e">
        <f t="shared" si="15"/>
        <v>#DIV/0!</v>
      </c>
    </row>
    <row r="120" spans="1:25" x14ac:dyDescent="0.45">
      <c r="B120" s="6">
        <f t="shared" si="18"/>
        <v>1.4047956771361028</v>
      </c>
      <c r="C120" s="6" t="e">
        <f t="shared" si="19"/>
        <v>#DIV/0!</v>
      </c>
      <c r="D120" s="6" t="e">
        <f t="shared" si="20"/>
        <v>#DIV/0!</v>
      </c>
      <c r="I120" s="6">
        <f t="shared" si="21"/>
        <v>1.2283086356668369</v>
      </c>
      <c r="J120" s="6" t="e">
        <f t="shared" si="22"/>
        <v>#DIV/0!</v>
      </c>
      <c r="K120" s="6" t="e">
        <f t="shared" si="23"/>
        <v>#DIV/0!</v>
      </c>
      <c r="P120" s="6"/>
      <c r="Q120" s="6" t="e">
        <f t="shared" si="17"/>
        <v>#DIV/0!</v>
      </c>
      <c r="R120" s="6" t="e">
        <f t="shared" si="24"/>
        <v>#DIV/0!</v>
      </c>
      <c r="W120" s="6" t="e">
        <f t="shared" si="25"/>
        <v>#DIV/0!</v>
      </c>
      <c r="X120" s="6" t="e">
        <f t="shared" si="26"/>
        <v>#DIV/0!</v>
      </c>
      <c r="Y120" s="6" t="e">
        <f t="shared" si="15"/>
        <v>#DIV/0!</v>
      </c>
    </row>
    <row r="121" spans="1:25" x14ac:dyDescent="0.45">
      <c r="B121" s="6">
        <f t="shared" si="18"/>
        <v>1.0497998942837725</v>
      </c>
      <c r="C121" s="6" t="e">
        <f t="shared" si="19"/>
        <v>#DIV/0!</v>
      </c>
      <c r="D121" s="6" t="e">
        <f t="shared" si="20"/>
        <v>#DIV/0!</v>
      </c>
      <c r="I121" s="6">
        <f t="shared" si="21"/>
        <v>0.85422343324250682</v>
      </c>
      <c r="J121" s="6" t="e">
        <f t="shared" si="22"/>
        <v>#DIV/0!</v>
      </c>
      <c r="K121" s="6" t="e">
        <f t="shared" si="23"/>
        <v>#DIV/0!</v>
      </c>
      <c r="P121" s="6"/>
      <c r="Q121" s="6" t="e">
        <f t="shared" si="17"/>
        <v>#DIV/0!</v>
      </c>
      <c r="R121" s="6" t="e">
        <f t="shared" si="24"/>
        <v>#DIV/0!</v>
      </c>
      <c r="W121" s="6" t="e">
        <f t="shared" si="25"/>
        <v>#DIV/0!</v>
      </c>
      <c r="X121" s="6" t="e">
        <f t="shared" si="26"/>
        <v>#DIV/0!</v>
      </c>
      <c r="Y121" s="6" t="e">
        <f t="shared" si="15"/>
        <v>#DIV/0!</v>
      </c>
    </row>
    <row r="122" spans="1:25" x14ac:dyDescent="0.45">
      <c r="B122" s="6">
        <f t="shared" si="18"/>
        <v>1.7552873375740772</v>
      </c>
      <c r="C122" s="6" t="e">
        <f t="shared" si="19"/>
        <v>#DIV/0!</v>
      </c>
      <c r="D122" s="6" t="e">
        <f t="shared" si="20"/>
        <v>#DIV/0!</v>
      </c>
      <c r="I122" s="6">
        <f t="shared" si="21"/>
        <v>0.93516474531927074</v>
      </c>
      <c r="J122" s="6" t="e">
        <f t="shared" si="22"/>
        <v>#DIV/0!</v>
      </c>
      <c r="K122" s="6" t="e">
        <f t="shared" si="23"/>
        <v>#DIV/0!</v>
      </c>
      <c r="P122" s="6"/>
      <c r="Q122" s="6" t="e">
        <f t="shared" si="17"/>
        <v>#DIV/0!</v>
      </c>
      <c r="R122" s="6" t="e">
        <f t="shared" si="24"/>
        <v>#DIV/0!</v>
      </c>
      <c r="W122" s="6" t="e">
        <f t="shared" si="25"/>
        <v>#DIV/0!</v>
      </c>
      <c r="X122" s="6" t="e">
        <f t="shared" si="26"/>
        <v>#DIV/0!</v>
      </c>
      <c r="Y122" s="6" t="e">
        <f t="shared" si="15"/>
        <v>#DIV/0!</v>
      </c>
    </row>
    <row r="123" spans="1:25" x14ac:dyDescent="0.45">
      <c r="B123" t="e">
        <f t="shared" si="18"/>
        <v>#DIV/0!</v>
      </c>
      <c r="C123" t="e">
        <f t="shared" si="19"/>
        <v>#DIV/0!</v>
      </c>
      <c r="D123" t="e">
        <f t="shared" si="20"/>
        <v>#DIV/0!</v>
      </c>
      <c r="I123" t="e">
        <f t="shared" si="21"/>
        <v>#DIV/0!</v>
      </c>
      <c r="J123" t="e">
        <f t="shared" si="22"/>
        <v>#DIV/0!</v>
      </c>
      <c r="K123" t="e">
        <f t="shared" si="23"/>
        <v>#DIV/0!</v>
      </c>
      <c r="P123" t="e">
        <f t="shared" ref="P123:P132" si="27">Q55/P55</f>
        <v>#DIV/0!</v>
      </c>
      <c r="Q123" t="e">
        <f t="shared" si="17"/>
        <v>#DIV/0!</v>
      </c>
      <c r="R123" t="e">
        <f t="shared" si="24"/>
        <v>#DIV/0!</v>
      </c>
      <c r="W123" t="e">
        <f t="shared" si="25"/>
        <v>#DIV/0!</v>
      </c>
      <c r="X123" t="e">
        <f t="shared" si="26"/>
        <v>#DIV/0!</v>
      </c>
      <c r="Y123" t="e">
        <f t="shared" si="15"/>
        <v>#DIV/0!</v>
      </c>
    </row>
    <row r="124" spans="1:25" x14ac:dyDescent="0.45">
      <c r="A124" s="24" t="str">
        <f>A56</f>
        <v>PC076c</v>
      </c>
      <c r="B124" s="6" t="e">
        <f t="shared" si="18"/>
        <v>#DIV/0!</v>
      </c>
      <c r="C124" s="6" t="e">
        <f t="shared" si="19"/>
        <v>#DIV/0!</v>
      </c>
      <c r="D124" s="6" t="e">
        <f t="shared" si="20"/>
        <v>#DIV/0!</v>
      </c>
      <c r="F124" s="6"/>
      <c r="G124" s="29"/>
      <c r="H124" s="32" t="s">
        <v>4</v>
      </c>
      <c r="I124" s="6">
        <f t="shared" si="21"/>
        <v>0.78881627926213915</v>
      </c>
      <c r="J124" s="6">
        <f t="shared" si="22"/>
        <v>1</v>
      </c>
      <c r="K124" s="6">
        <f t="shared" si="23"/>
        <v>1.1960459922243363</v>
      </c>
      <c r="O124" t="s">
        <v>4</v>
      </c>
      <c r="P124" s="5">
        <f t="shared" si="27"/>
        <v>1.1347761928184947</v>
      </c>
      <c r="Q124" s="5">
        <f t="shared" si="17"/>
        <v>1.1716674864731924</v>
      </c>
      <c r="R124" s="5">
        <f t="shared" si="24"/>
        <v>1.4363010329562222</v>
      </c>
      <c r="T124" s="5"/>
      <c r="U124" s="5"/>
      <c r="V124" s="33" t="s">
        <v>4</v>
      </c>
      <c r="W124" s="5">
        <f t="shared" si="25"/>
        <v>1.0998544395924308</v>
      </c>
      <c r="X124" s="5">
        <f t="shared" si="26"/>
        <v>1.1343522561863173</v>
      </c>
      <c r="Y124" s="5">
        <f t="shared" si="15"/>
        <v>1.8278020378457061</v>
      </c>
    </row>
    <row r="125" spans="1:25" x14ac:dyDescent="0.45">
      <c r="B125" s="6" t="e">
        <f t="shared" si="18"/>
        <v>#DIV/0!</v>
      </c>
      <c r="C125" s="6" t="e">
        <f t="shared" si="19"/>
        <v>#DIV/0!</v>
      </c>
      <c r="D125" s="6" t="e">
        <f t="shared" si="20"/>
        <v>#DIV/0!</v>
      </c>
      <c r="F125" s="6"/>
      <c r="G125" s="29"/>
      <c r="H125" s="32"/>
      <c r="I125" s="6">
        <f t="shared" si="21"/>
        <v>0.96606888119013656</v>
      </c>
      <c r="J125" s="6">
        <f t="shared" si="22"/>
        <v>1.0144691257387406</v>
      </c>
      <c r="K125" s="6">
        <f t="shared" si="23"/>
        <v>1.1689423272875483</v>
      </c>
      <c r="P125" s="5">
        <f t="shared" si="27"/>
        <v>1.1612903225806452</v>
      </c>
      <c r="Q125" s="5">
        <f t="shared" si="17"/>
        <v>1.2279934390377256</v>
      </c>
      <c r="R125" s="5">
        <f t="shared" si="24"/>
        <v>1.709130672498633</v>
      </c>
      <c r="T125" s="5"/>
      <c r="U125" s="5"/>
      <c r="V125" s="33"/>
      <c r="W125" s="5">
        <f t="shared" si="25"/>
        <v>1.1823431284486077</v>
      </c>
      <c r="X125" s="5">
        <f t="shared" si="26"/>
        <v>1.1523161811882459</v>
      </c>
      <c r="Y125" s="5">
        <f t="shared" si="15"/>
        <v>1.8390863595534455</v>
      </c>
    </row>
    <row r="126" spans="1:25" x14ac:dyDescent="0.45">
      <c r="B126" s="6" t="e">
        <f t="shared" si="18"/>
        <v>#DIV/0!</v>
      </c>
      <c r="C126" s="6" t="e">
        <f t="shared" si="19"/>
        <v>#DIV/0!</v>
      </c>
      <c r="D126" s="6" t="e">
        <f t="shared" si="20"/>
        <v>#DIV/0!</v>
      </c>
      <c r="F126" s="6"/>
      <c r="G126" s="29"/>
      <c r="H126" s="32"/>
      <c r="I126" s="6">
        <f t="shared" si="21"/>
        <v>0.96450042943028913</v>
      </c>
      <c r="J126" s="6">
        <f t="shared" si="22"/>
        <v>1.1703406813627255</v>
      </c>
      <c r="K126" s="6">
        <f t="shared" si="23"/>
        <v>1.376753507014028</v>
      </c>
      <c r="P126" s="5">
        <f t="shared" si="27"/>
        <v>1.3503336510962822</v>
      </c>
      <c r="Q126" s="5">
        <f t="shared" si="17"/>
        <v>0.8822688274547188</v>
      </c>
      <c r="R126" s="5">
        <f t="shared" si="24"/>
        <v>1.2073403241182079</v>
      </c>
      <c r="T126" s="5"/>
      <c r="U126" s="5"/>
      <c r="V126" s="33"/>
      <c r="W126" s="5">
        <f t="shared" si="25"/>
        <v>0.9532280134345068</v>
      </c>
      <c r="X126" s="5">
        <f t="shared" si="26"/>
        <v>0.82883443214330144</v>
      </c>
      <c r="Y126" s="5">
        <f t="shared" si="15"/>
        <v>1.5574076377658912</v>
      </c>
    </row>
    <row r="127" spans="1:25" x14ac:dyDescent="0.45">
      <c r="B127" s="6" t="e">
        <f t="shared" si="18"/>
        <v>#DIV/0!</v>
      </c>
      <c r="C127" s="6" t="e">
        <f t="shared" si="19"/>
        <v>#DIV/0!</v>
      </c>
      <c r="D127" s="6" t="e">
        <f t="shared" si="20"/>
        <v>#DIV/0!</v>
      </c>
      <c r="F127" s="6"/>
      <c r="G127" s="29"/>
      <c r="H127" s="32"/>
      <c r="I127" s="6">
        <f t="shared" si="21"/>
        <v>1.0860302850356294</v>
      </c>
      <c r="J127" s="6">
        <f t="shared" si="22"/>
        <v>1.0513657957244655</v>
      </c>
      <c r="K127" s="6">
        <f t="shared" si="23"/>
        <v>1.3054483372921615</v>
      </c>
      <c r="P127" s="5">
        <f t="shared" si="27"/>
        <v>1.0778708723509118</v>
      </c>
      <c r="Q127" s="5">
        <f t="shared" si="17"/>
        <v>1.0882207984228685</v>
      </c>
      <c r="R127" s="5">
        <f t="shared" si="24"/>
        <v>1.69295219319862</v>
      </c>
      <c r="T127" s="5"/>
      <c r="U127" s="5"/>
      <c r="V127" s="33"/>
      <c r="W127" s="5">
        <f t="shared" si="25"/>
        <v>1.1050116550116551</v>
      </c>
      <c r="X127" s="5">
        <f t="shared" si="26"/>
        <v>1.0831002331002331</v>
      </c>
      <c r="Y127" s="5">
        <f t="shared" si="15"/>
        <v>2.2354312354312356</v>
      </c>
    </row>
    <row r="128" spans="1:25" x14ac:dyDescent="0.45">
      <c r="B128" s="6" t="e">
        <f t="shared" si="18"/>
        <v>#DIV/0!</v>
      </c>
      <c r="C128" s="6" t="e">
        <f t="shared" si="19"/>
        <v>#DIV/0!</v>
      </c>
      <c r="D128" s="6" t="e">
        <f t="shared" si="20"/>
        <v>#DIV/0!</v>
      </c>
      <c r="F128" s="6"/>
      <c r="G128" s="29"/>
      <c r="H128" s="32"/>
      <c r="I128" s="6" t="e">
        <f t="shared" si="21"/>
        <v>#DIV/0!</v>
      </c>
      <c r="J128" s="6" t="e">
        <f t="shared" si="22"/>
        <v>#DIV/0!</v>
      </c>
      <c r="K128" s="6" t="e">
        <f t="shared" si="23"/>
        <v>#DIV/0!</v>
      </c>
      <c r="P128" s="5" t="e">
        <f t="shared" si="27"/>
        <v>#DIV/0!</v>
      </c>
      <c r="Q128" s="5" t="e">
        <f t="shared" si="17"/>
        <v>#DIV/0!</v>
      </c>
      <c r="R128" s="5" t="e">
        <f t="shared" si="24"/>
        <v>#DIV/0!</v>
      </c>
      <c r="T128" s="5"/>
      <c r="U128" s="5"/>
      <c r="V128" s="33"/>
      <c r="W128" s="5" t="e">
        <f t="shared" si="25"/>
        <v>#DIV/0!</v>
      </c>
      <c r="X128" s="5" t="e">
        <f t="shared" si="26"/>
        <v>#DIV/0!</v>
      </c>
      <c r="Y128" s="5" t="e">
        <f t="shared" si="15"/>
        <v>#DIV/0!</v>
      </c>
    </row>
    <row r="129" spans="1:25" x14ac:dyDescent="0.45">
      <c r="A129" s="24" t="str">
        <f>A61</f>
        <v>PC076d</v>
      </c>
      <c r="B129" s="6" t="e">
        <f t="shared" si="18"/>
        <v>#DIV/0!</v>
      </c>
      <c r="C129" s="6" t="e">
        <f t="shared" si="19"/>
        <v>#DIV/0!</v>
      </c>
      <c r="D129" s="6" t="e">
        <f t="shared" si="20"/>
        <v>#DIV/0!</v>
      </c>
      <c r="F129" s="6"/>
      <c r="G129" s="29"/>
      <c r="H129" s="32" t="s">
        <v>5</v>
      </c>
      <c r="I129" s="6">
        <f t="shared" si="21"/>
        <v>1.0649760557248584</v>
      </c>
      <c r="J129" s="6">
        <f t="shared" si="22"/>
        <v>1.0897910317805835</v>
      </c>
      <c r="K129" s="6">
        <f t="shared" si="23"/>
        <v>1.2779712668698302</v>
      </c>
      <c r="O129" t="s">
        <v>5</v>
      </c>
      <c r="P129" s="5">
        <f t="shared" si="27"/>
        <v>0.93175614194722478</v>
      </c>
      <c r="Q129" s="5">
        <f t="shared" si="17"/>
        <v>0.8585077343039127</v>
      </c>
      <c r="R129" s="5">
        <f t="shared" si="24"/>
        <v>1.5040946314831665</v>
      </c>
      <c r="T129" s="5"/>
      <c r="U129" s="5"/>
      <c r="V129" s="33" t="s">
        <v>5</v>
      </c>
      <c r="W129" s="5">
        <f t="shared" si="25"/>
        <v>0.89271639176762518</v>
      </c>
      <c r="X129" s="5">
        <f t="shared" si="26"/>
        <v>0.87811998248430889</v>
      </c>
      <c r="Y129" s="5">
        <f t="shared" si="15"/>
        <v>1.4038826448693622</v>
      </c>
    </row>
    <row r="130" spans="1:25" x14ac:dyDescent="0.45">
      <c r="B130" s="6" t="e">
        <f t="shared" si="18"/>
        <v>#DIV/0!</v>
      </c>
      <c r="C130" s="6" t="e">
        <f t="shared" si="19"/>
        <v>#DIV/0!</v>
      </c>
      <c r="D130" s="6" t="e">
        <f t="shared" si="20"/>
        <v>#DIV/0!</v>
      </c>
      <c r="F130" s="6"/>
      <c r="G130" s="29"/>
      <c r="H130" s="32"/>
      <c r="I130" s="6">
        <f t="shared" si="21"/>
        <v>1.071063735287586</v>
      </c>
      <c r="J130" s="6">
        <f t="shared" si="22"/>
        <v>1.1744392627137463</v>
      </c>
      <c r="K130" s="6">
        <f t="shared" si="23"/>
        <v>1.0114368198978458</v>
      </c>
      <c r="P130" s="5">
        <f t="shared" si="27"/>
        <v>1.0575635876840697</v>
      </c>
      <c r="Q130" s="5">
        <f t="shared" si="17"/>
        <v>1.0049085229808121</v>
      </c>
      <c r="R130" s="5">
        <f t="shared" si="24"/>
        <v>1.7353859883980365</v>
      </c>
      <c r="T130" s="5"/>
      <c r="U130" s="5"/>
      <c r="V130" s="33"/>
      <c r="W130" s="5">
        <f t="shared" si="25"/>
        <v>0.97412430318662113</v>
      </c>
      <c r="X130" s="5">
        <f t="shared" si="26"/>
        <v>0.85256676928197017</v>
      </c>
      <c r="Y130" s="5">
        <f t="shared" si="15"/>
        <v>1.6842499375988018</v>
      </c>
    </row>
    <row r="131" spans="1:25" x14ac:dyDescent="0.45">
      <c r="B131" s="6" t="e">
        <f t="shared" si="18"/>
        <v>#DIV/0!</v>
      </c>
      <c r="C131" s="6" t="e">
        <f t="shared" si="19"/>
        <v>#DIV/0!</v>
      </c>
      <c r="D131" s="6" t="e">
        <f t="shared" si="20"/>
        <v>#DIV/0!</v>
      </c>
      <c r="F131" s="6"/>
      <c r="G131" s="29"/>
      <c r="H131" s="32"/>
      <c r="I131" s="6">
        <f t="shared" si="21"/>
        <v>1.0609421897429205</v>
      </c>
      <c r="J131" s="6">
        <f t="shared" si="22"/>
        <v>1.1487668015137675</v>
      </c>
      <c r="K131" s="6">
        <f t="shared" si="23"/>
        <v>1.3488190003914915</v>
      </c>
      <c r="P131" s="5">
        <f t="shared" si="27"/>
        <v>0.9707602339181286</v>
      </c>
      <c r="Q131" s="5">
        <f t="shared" si="17"/>
        <v>1.0609857978279031</v>
      </c>
      <c r="R131" s="5">
        <f t="shared" si="24"/>
        <v>1.5342522974101922</v>
      </c>
      <c r="T131" s="5"/>
      <c r="U131" s="5"/>
      <c r="V131" s="33"/>
      <c r="W131" s="5">
        <f t="shared" si="25"/>
        <v>0.82720547642707298</v>
      </c>
      <c r="X131" s="5">
        <f t="shared" si="26"/>
        <v>0.77133708733576234</v>
      </c>
      <c r="Y131" s="5">
        <f t="shared" si="15"/>
        <v>1.6492215965551507</v>
      </c>
    </row>
    <row r="132" spans="1:25" x14ac:dyDescent="0.45">
      <c r="B132" s="6" t="e">
        <f t="shared" si="18"/>
        <v>#DIV/0!</v>
      </c>
      <c r="C132" s="6" t="e">
        <f>D64/C64</f>
        <v>#DIV/0!</v>
      </c>
      <c r="D132" s="6" t="e">
        <f t="shared" si="20"/>
        <v>#DIV/0!</v>
      </c>
      <c r="F132" s="6"/>
      <c r="G132" s="29"/>
      <c r="H132" s="32"/>
      <c r="I132" s="6">
        <f t="shared" si="21"/>
        <v>1.304718034617532</v>
      </c>
      <c r="J132" s="6">
        <f>K64/J64</f>
        <v>0.76644912806247989</v>
      </c>
      <c r="K132" s="6">
        <f t="shared" si="23"/>
        <v>1.7324120603015076</v>
      </c>
      <c r="P132" s="5">
        <f t="shared" si="27"/>
        <v>0.98775894538606401</v>
      </c>
      <c r="Q132" s="5">
        <f>R64/Q64</f>
        <v>1.0123927550047664</v>
      </c>
      <c r="R132" s="5">
        <f t="shared" si="24"/>
        <v>2.0230696798493408</v>
      </c>
      <c r="T132" s="5"/>
      <c r="U132" s="5"/>
      <c r="V132" s="33"/>
      <c r="W132" s="5">
        <f t="shared" si="25"/>
        <v>0.99715197083618134</v>
      </c>
      <c r="X132" s="5">
        <f>Y64/X64</f>
        <v>1.0028561636010511</v>
      </c>
      <c r="Y132" s="5">
        <f t="shared" si="15"/>
        <v>2.2992709045340622</v>
      </c>
    </row>
    <row r="134" spans="1:25" x14ac:dyDescent="0.45">
      <c r="A134" s="10" t="s">
        <v>6</v>
      </c>
      <c r="B134" s="9"/>
      <c r="C134" s="9"/>
      <c r="D134" s="9"/>
      <c r="H134" s="27" t="s">
        <v>6</v>
      </c>
      <c r="I134" s="9"/>
      <c r="J134" s="9"/>
      <c r="K134" s="9"/>
      <c r="O134" s="10" t="s">
        <v>6</v>
      </c>
      <c r="P134" s="9"/>
      <c r="Q134" s="9"/>
      <c r="R134" s="9"/>
      <c r="V134" s="27" t="s">
        <v>6</v>
      </c>
      <c r="W134" s="9"/>
      <c r="X134" s="9"/>
      <c r="Y134" s="9"/>
    </row>
    <row r="135" spans="1:25" x14ac:dyDescent="0.45">
      <c r="A135" s="10" t="s">
        <v>7</v>
      </c>
      <c r="B135" s="9">
        <v>0.91759999999999997</v>
      </c>
      <c r="C135" s="9">
        <v>0.91659999999999997</v>
      </c>
      <c r="D135" s="9">
        <v>0.90710000000000002</v>
      </c>
      <c r="H135" s="27" t="s">
        <v>7</v>
      </c>
      <c r="I135" s="9">
        <v>0.95609999999999995</v>
      </c>
      <c r="J135" s="9">
        <v>0.74909999999999999</v>
      </c>
      <c r="K135" s="9">
        <v>0.96719999999999995</v>
      </c>
      <c r="O135" s="10" t="s">
        <v>7</v>
      </c>
      <c r="P135" s="9">
        <v>0.74029999999999996</v>
      </c>
      <c r="Q135" s="9">
        <v>0.95899999999999996</v>
      </c>
      <c r="R135" s="9">
        <v>0.90590000000000004</v>
      </c>
      <c r="V135" s="27" t="s">
        <v>7</v>
      </c>
      <c r="W135" s="9">
        <v>0.94510000000000005</v>
      </c>
      <c r="X135" s="9">
        <v>0.90310000000000001</v>
      </c>
      <c r="Y135" s="9">
        <v>0.76090000000000002</v>
      </c>
    </row>
    <row r="136" spans="1:25" x14ac:dyDescent="0.45">
      <c r="A136" s="10" t="s">
        <v>8</v>
      </c>
      <c r="B136" s="9">
        <v>1.21E-2</v>
      </c>
      <c r="C136" s="9">
        <v>0.25869999999999999</v>
      </c>
      <c r="D136" s="9">
        <v>0.33429999999999999</v>
      </c>
      <c r="H136" s="27" t="s">
        <v>8</v>
      </c>
      <c r="I136" s="9">
        <v>0.20050000000000001</v>
      </c>
      <c r="J136" s="9">
        <v>5.9999999999999995E-4</v>
      </c>
      <c r="K136" s="9">
        <v>0.64670000000000005</v>
      </c>
      <c r="O136" s="10" t="s">
        <v>8</v>
      </c>
      <c r="P136" s="9">
        <v>1E-3</v>
      </c>
      <c r="Q136" s="9">
        <v>0.80079999999999996</v>
      </c>
      <c r="R136" s="9">
        <v>0.18870000000000001</v>
      </c>
      <c r="V136" s="27" t="s">
        <v>8</v>
      </c>
      <c r="W136" s="9">
        <v>0.48699999999999999</v>
      </c>
      <c r="X136" s="9">
        <v>0.308</v>
      </c>
      <c r="Y136" s="9">
        <v>2.0000000000000001E-4</v>
      </c>
    </row>
    <row r="137" spans="1:25" x14ac:dyDescent="0.45">
      <c r="A137" s="10" t="s">
        <v>10</v>
      </c>
      <c r="B137" s="9" t="s">
        <v>11</v>
      </c>
      <c r="C137" s="9" t="s">
        <v>12</v>
      </c>
      <c r="D137" s="9" t="s">
        <v>12</v>
      </c>
      <c r="H137" s="27" t="s">
        <v>10</v>
      </c>
      <c r="I137" s="9" t="s">
        <v>12</v>
      </c>
      <c r="J137" s="9" t="s">
        <v>11</v>
      </c>
      <c r="K137" s="9" t="s">
        <v>12</v>
      </c>
      <c r="O137" s="10" t="s">
        <v>10</v>
      </c>
      <c r="P137" s="9" t="s">
        <v>11</v>
      </c>
      <c r="Q137" s="9" t="s">
        <v>12</v>
      </c>
      <c r="R137" s="9" t="s">
        <v>12</v>
      </c>
      <c r="V137" s="27" t="s">
        <v>10</v>
      </c>
      <c r="W137" s="9" t="s">
        <v>12</v>
      </c>
      <c r="X137" s="9" t="s">
        <v>12</v>
      </c>
      <c r="Y137" s="9" t="s">
        <v>11</v>
      </c>
    </row>
    <row r="138" spans="1:25" x14ac:dyDescent="0.45">
      <c r="A138" s="10" t="s">
        <v>13</v>
      </c>
      <c r="B138" s="9" t="s">
        <v>16</v>
      </c>
      <c r="C138" s="9" t="s">
        <v>15</v>
      </c>
      <c r="D138" s="9" t="s">
        <v>15</v>
      </c>
      <c r="H138" s="27" t="s">
        <v>13</v>
      </c>
      <c r="I138" s="9" t="s">
        <v>15</v>
      </c>
      <c r="J138" s="9" t="s">
        <v>52</v>
      </c>
      <c r="K138" s="9" t="s">
        <v>15</v>
      </c>
      <c r="O138" s="10" t="s">
        <v>13</v>
      </c>
      <c r="P138" s="9" t="s">
        <v>52</v>
      </c>
      <c r="Q138" s="9" t="s">
        <v>15</v>
      </c>
      <c r="R138" s="9" t="s">
        <v>15</v>
      </c>
      <c r="V138" s="27" t="s">
        <v>13</v>
      </c>
      <c r="W138" s="9" t="s">
        <v>15</v>
      </c>
      <c r="X138" s="9" t="s">
        <v>15</v>
      </c>
      <c r="Y138" s="9" t="s">
        <v>52</v>
      </c>
    </row>
    <row r="140" spans="1:25" x14ac:dyDescent="0.45">
      <c r="A140" s="10" t="s">
        <v>18</v>
      </c>
      <c r="B140" s="9"/>
      <c r="C140" s="9"/>
      <c r="D140" s="9"/>
      <c r="H140" s="27" t="s">
        <v>18</v>
      </c>
      <c r="I140" s="9"/>
      <c r="J140" s="9"/>
      <c r="K140" s="9"/>
      <c r="O140" s="10" t="s">
        <v>18</v>
      </c>
      <c r="P140" s="9"/>
      <c r="Q140" s="9"/>
      <c r="R140" s="9"/>
      <c r="V140" s="27" t="s">
        <v>18</v>
      </c>
      <c r="W140" s="9"/>
      <c r="X140" s="9"/>
      <c r="Y140" s="9"/>
    </row>
    <row r="141" spans="1:25" x14ac:dyDescent="0.45">
      <c r="A141" s="10" t="s">
        <v>19</v>
      </c>
      <c r="B141" s="9">
        <v>407</v>
      </c>
      <c r="C141" s="9">
        <v>74</v>
      </c>
      <c r="D141" s="9">
        <v>34</v>
      </c>
      <c r="H141" s="27" t="s">
        <v>19</v>
      </c>
      <c r="I141" s="9">
        <v>45</v>
      </c>
      <c r="J141" s="9">
        <v>52</v>
      </c>
      <c r="K141" s="9">
        <v>189</v>
      </c>
      <c r="O141" s="10" t="s">
        <v>19</v>
      </c>
      <c r="P141" s="9">
        <v>91</v>
      </c>
      <c r="Q141" s="9">
        <v>14</v>
      </c>
      <c r="R141" s="9">
        <v>78</v>
      </c>
      <c r="V141" s="27" t="s">
        <v>19</v>
      </c>
      <c r="W141" s="9">
        <v>-43</v>
      </c>
      <c r="X141" s="9">
        <v>-10</v>
      </c>
      <c r="Y141" s="9">
        <v>229</v>
      </c>
    </row>
    <row r="142" spans="1:25" x14ac:dyDescent="0.45">
      <c r="A142" s="10" t="s">
        <v>20</v>
      </c>
      <c r="B142" s="9">
        <v>518.5</v>
      </c>
      <c r="C142" s="9">
        <v>76</v>
      </c>
      <c r="D142" s="9">
        <v>35</v>
      </c>
      <c r="H142" s="27" t="s">
        <v>20</v>
      </c>
      <c r="I142" s="9">
        <v>303</v>
      </c>
      <c r="J142" s="9">
        <v>86</v>
      </c>
      <c r="K142" s="9">
        <v>221</v>
      </c>
      <c r="O142" s="10" t="s">
        <v>20</v>
      </c>
      <c r="P142" s="9">
        <v>98</v>
      </c>
      <c r="Q142" s="9">
        <v>25</v>
      </c>
      <c r="R142" s="9">
        <v>78</v>
      </c>
      <c r="V142" s="27" t="s">
        <v>20</v>
      </c>
      <c r="W142" s="9">
        <v>31</v>
      </c>
      <c r="X142" s="9">
        <v>13</v>
      </c>
      <c r="Y142" s="9">
        <v>230</v>
      </c>
    </row>
    <row r="143" spans="1:25" x14ac:dyDescent="0.45">
      <c r="A143" s="10" t="s">
        <v>21</v>
      </c>
      <c r="B143" s="9">
        <v>-111.5</v>
      </c>
      <c r="C143" s="9">
        <v>-2</v>
      </c>
      <c r="D143" s="9">
        <v>-1</v>
      </c>
      <c r="H143" s="27" t="s">
        <v>21</v>
      </c>
      <c r="I143" s="9">
        <v>-258</v>
      </c>
      <c r="J143" s="9">
        <v>-34</v>
      </c>
      <c r="K143" s="9">
        <v>-32</v>
      </c>
      <c r="O143" s="10" t="s">
        <v>21</v>
      </c>
      <c r="P143" s="9">
        <v>-7</v>
      </c>
      <c r="Q143" s="9">
        <v>-11</v>
      </c>
      <c r="R143" s="9">
        <v>0</v>
      </c>
      <c r="V143" s="27" t="s">
        <v>21</v>
      </c>
      <c r="W143" s="9">
        <v>-74</v>
      </c>
      <c r="X143" s="9">
        <v>-23</v>
      </c>
      <c r="Y143" s="9">
        <v>-1</v>
      </c>
    </row>
    <row r="144" spans="1:25" x14ac:dyDescent="0.45">
      <c r="A144" s="10" t="s">
        <v>22</v>
      </c>
      <c r="B144" s="9">
        <v>5.0000000000000001E-4</v>
      </c>
      <c r="C144" s="9">
        <v>1.5E-3</v>
      </c>
      <c r="D144" s="9">
        <v>1.5599999999999999E-2</v>
      </c>
      <c r="H144" s="27" t="s">
        <v>22</v>
      </c>
      <c r="I144" s="9">
        <v>0.69469999999999998</v>
      </c>
      <c r="J144" s="9">
        <v>0.15140000000000001</v>
      </c>
      <c r="K144" s="9">
        <v>1.2999999999999999E-3</v>
      </c>
      <c r="O144" s="10" t="s">
        <v>22</v>
      </c>
      <c r="P144" s="9">
        <v>2.3E-3</v>
      </c>
      <c r="Q144" s="9">
        <v>0.38279999999999997</v>
      </c>
      <c r="R144" s="9">
        <v>5.0000000000000001E-4</v>
      </c>
      <c r="V144" s="27" t="s">
        <v>22</v>
      </c>
      <c r="W144" s="9">
        <v>0.19</v>
      </c>
      <c r="X144" s="9">
        <v>0.55000000000000004</v>
      </c>
      <c r="Y144" s="9" t="s">
        <v>53</v>
      </c>
    </row>
    <row r="145" spans="1:25" x14ac:dyDescent="0.45">
      <c r="A145" s="10" t="s">
        <v>24</v>
      </c>
      <c r="B145" s="9" t="s">
        <v>25</v>
      </c>
      <c r="C145" s="9" t="s">
        <v>25</v>
      </c>
      <c r="D145" s="9" t="s">
        <v>25</v>
      </c>
      <c r="H145" s="27" t="s">
        <v>24</v>
      </c>
      <c r="I145" s="9" t="s">
        <v>25</v>
      </c>
      <c r="J145" s="9" t="s">
        <v>25</v>
      </c>
      <c r="K145" s="9" t="s">
        <v>25</v>
      </c>
      <c r="O145" s="10" t="s">
        <v>24</v>
      </c>
      <c r="P145" s="9" t="s">
        <v>25</v>
      </c>
      <c r="Q145" s="9" t="s">
        <v>25</v>
      </c>
      <c r="R145" s="9" t="s">
        <v>25</v>
      </c>
      <c r="V145" s="27" t="s">
        <v>24</v>
      </c>
      <c r="W145" s="9" t="s">
        <v>25</v>
      </c>
      <c r="X145" s="9" t="s">
        <v>25</v>
      </c>
      <c r="Y145" s="9" t="s">
        <v>25</v>
      </c>
    </row>
    <row r="146" spans="1:25" x14ac:dyDescent="0.45">
      <c r="A146" s="10" t="s">
        <v>13</v>
      </c>
      <c r="B146" s="9" t="s">
        <v>52</v>
      </c>
      <c r="C146" s="9" t="s">
        <v>26</v>
      </c>
      <c r="D146" s="9" t="s">
        <v>16</v>
      </c>
      <c r="H146" s="27" t="s">
        <v>13</v>
      </c>
      <c r="I146" s="9" t="s">
        <v>15</v>
      </c>
      <c r="J146" s="9" t="s">
        <v>15</v>
      </c>
      <c r="K146" s="9" t="s">
        <v>26</v>
      </c>
      <c r="O146" s="10" t="s">
        <v>13</v>
      </c>
      <c r="P146" s="9" t="s">
        <v>26</v>
      </c>
      <c r="Q146" s="9" t="s">
        <v>15</v>
      </c>
      <c r="R146" s="9" t="s">
        <v>52</v>
      </c>
      <c r="V146" s="27" t="s">
        <v>13</v>
      </c>
      <c r="W146" s="9" t="s">
        <v>15</v>
      </c>
      <c r="X146" s="9" t="s">
        <v>15</v>
      </c>
      <c r="Y146" s="9" t="s">
        <v>52</v>
      </c>
    </row>
    <row r="147" spans="1:25" x14ac:dyDescent="0.45">
      <c r="A147" s="10" t="s">
        <v>27</v>
      </c>
      <c r="B147" s="9" t="s">
        <v>12</v>
      </c>
      <c r="C147" s="9" t="s">
        <v>12</v>
      </c>
      <c r="D147" s="9" t="s">
        <v>12</v>
      </c>
      <c r="H147" s="27" t="s">
        <v>27</v>
      </c>
      <c r="I147" s="9" t="s">
        <v>11</v>
      </c>
      <c r="J147" s="9" t="s">
        <v>11</v>
      </c>
      <c r="K147" s="9" t="s">
        <v>12</v>
      </c>
      <c r="O147" s="10" t="s">
        <v>27</v>
      </c>
      <c r="P147" s="9" t="s">
        <v>12</v>
      </c>
      <c r="Q147" s="9" t="s">
        <v>11</v>
      </c>
      <c r="R147" s="9" t="s">
        <v>12</v>
      </c>
      <c r="V147" s="27" t="s">
        <v>27</v>
      </c>
      <c r="W147" s="9" t="s">
        <v>11</v>
      </c>
      <c r="X147" s="9" t="s">
        <v>11</v>
      </c>
      <c r="Y147" s="9" t="s">
        <v>12</v>
      </c>
    </row>
  </sheetData>
  <mergeCells count="8">
    <mergeCell ref="B66:F66"/>
    <mergeCell ref="I66:M66"/>
    <mergeCell ref="P66:T66"/>
    <mergeCell ref="W66:AA66"/>
    <mergeCell ref="B1:F1"/>
    <mergeCell ref="I1:M1"/>
    <mergeCell ref="P1:T1"/>
    <mergeCell ref="W1:AA1"/>
  </mergeCells>
  <conditionalFormatting sqref="W68:X132 B68:D132 I68:K132 P68:R132 Y85:Y132 Y83 Y68:Y81">
    <cfRule type="containsErrors" dxfId="5" priority="1">
      <formula>ISERROR(B68)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D2245-69F0-4738-B5A0-C72C48095FD5}">
  <dimension ref="A1:AP75"/>
  <sheetViews>
    <sheetView zoomScale="70" zoomScaleNormal="70" workbookViewId="0">
      <selection activeCell="G38" sqref="G38"/>
    </sheetView>
  </sheetViews>
  <sheetFormatPr defaultRowHeight="14.25" x14ac:dyDescent="0.45"/>
  <cols>
    <col min="1" max="1" width="30.19921875" bestFit="1" customWidth="1"/>
    <col min="2" max="4" width="14.86328125" bestFit="1" customWidth="1"/>
    <col min="5" max="7" width="7.53125" bestFit="1" customWidth="1"/>
    <col min="8" max="8" width="30.19921875" bestFit="1" customWidth="1"/>
    <col min="9" max="11" width="14.86328125" bestFit="1" customWidth="1"/>
    <col min="12" max="14" width="7.53125" bestFit="1" customWidth="1"/>
    <col min="15" max="15" width="30.19921875" bestFit="1" customWidth="1"/>
    <col min="16" max="18" width="14.86328125" bestFit="1" customWidth="1"/>
    <col min="19" max="19" width="6.33203125" bestFit="1" customWidth="1"/>
    <col min="20" max="21" width="7.53125" bestFit="1" customWidth="1"/>
    <col min="22" max="22" width="30.19921875" bestFit="1" customWidth="1"/>
    <col min="23" max="25" width="14.86328125" bestFit="1" customWidth="1"/>
    <col min="26" max="28" width="7.53125" bestFit="1" customWidth="1"/>
    <col min="29" max="29" width="30.19921875" bestFit="1" customWidth="1"/>
    <col min="30" max="32" width="14.86328125" bestFit="1" customWidth="1"/>
    <col min="33" max="35" width="7.53125" bestFit="1" customWidth="1"/>
    <col min="36" max="36" width="30.19921875" bestFit="1" customWidth="1"/>
    <col min="37" max="39" width="14.86328125" bestFit="1" customWidth="1"/>
    <col min="40" max="42" width="7.53125" bestFit="1" customWidth="1"/>
  </cols>
  <sheetData>
    <row r="1" spans="1:42" x14ac:dyDescent="0.45">
      <c r="A1" s="18"/>
      <c r="B1" s="175" t="s">
        <v>29</v>
      </c>
      <c r="C1" s="175"/>
      <c r="D1" s="175"/>
      <c r="E1" s="175"/>
      <c r="F1" s="175"/>
      <c r="G1" s="175"/>
      <c r="I1" s="175" t="s">
        <v>30</v>
      </c>
      <c r="J1" s="175"/>
      <c r="K1" s="175"/>
      <c r="L1" s="175"/>
      <c r="M1" s="175"/>
      <c r="N1" s="175"/>
      <c r="P1" s="175" t="s">
        <v>31</v>
      </c>
      <c r="Q1" s="175"/>
      <c r="R1" s="175"/>
      <c r="S1" s="175"/>
      <c r="T1" s="175"/>
      <c r="U1" s="175"/>
      <c r="W1" s="175" t="s">
        <v>32</v>
      </c>
      <c r="X1" s="175"/>
      <c r="Y1" s="175"/>
      <c r="Z1" s="175"/>
      <c r="AA1" s="175"/>
      <c r="AB1" s="175"/>
      <c r="AD1" s="175" t="s">
        <v>36</v>
      </c>
      <c r="AE1" s="175"/>
      <c r="AF1" s="175"/>
      <c r="AG1" s="175"/>
      <c r="AH1" s="175"/>
      <c r="AI1" s="175"/>
      <c r="AK1" s="175" t="s">
        <v>37</v>
      </c>
      <c r="AL1" s="175"/>
      <c r="AM1" s="175"/>
      <c r="AN1" s="175"/>
      <c r="AO1" s="175"/>
      <c r="AP1" s="175"/>
    </row>
    <row r="2" spans="1:42" x14ac:dyDescent="0.45">
      <c r="A2" s="17" t="s">
        <v>41</v>
      </c>
      <c r="B2" s="14">
        <v>0</v>
      </c>
      <c r="C2" s="14">
        <v>1</v>
      </c>
      <c r="D2" s="15">
        <v>0</v>
      </c>
      <c r="E2" s="15">
        <v>3</v>
      </c>
      <c r="F2" s="16">
        <v>0</v>
      </c>
      <c r="G2" s="16">
        <v>7</v>
      </c>
      <c r="I2" s="14">
        <v>0</v>
      </c>
      <c r="J2" s="14">
        <v>1</v>
      </c>
      <c r="K2" s="15">
        <v>0</v>
      </c>
      <c r="L2" s="15">
        <v>3</v>
      </c>
      <c r="M2" s="16">
        <v>0</v>
      </c>
      <c r="N2" s="16">
        <v>7</v>
      </c>
      <c r="P2" s="14">
        <v>0</v>
      </c>
      <c r="Q2" s="14">
        <v>1</v>
      </c>
      <c r="R2" s="15">
        <v>0</v>
      </c>
      <c r="S2" s="15">
        <v>3</v>
      </c>
      <c r="T2" s="16">
        <v>0</v>
      </c>
      <c r="U2" s="16">
        <v>7</v>
      </c>
      <c r="W2" s="14">
        <v>0</v>
      </c>
      <c r="X2" s="14">
        <v>1</v>
      </c>
      <c r="Y2" s="15">
        <v>0</v>
      </c>
      <c r="Z2" s="15">
        <v>3</v>
      </c>
      <c r="AA2" s="16">
        <v>0</v>
      </c>
      <c r="AB2" s="16">
        <v>7</v>
      </c>
      <c r="AD2" s="14">
        <v>0</v>
      </c>
      <c r="AE2" s="14">
        <v>1</v>
      </c>
      <c r="AF2" s="15">
        <v>0</v>
      </c>
      <c r="AG2" s="15">
        <v>3</v>
      </c>
      <c r="AH2" s="16">
        <v>0</v>
      </c>
      <c r="AI2" s="16">
        <v>7</v>
      </c>
      <c r="AK2" s="14">
        <v>0</v>
      </c>
      <c r="AL2" s="14">
        <v>1</v>
      </c>
      <c r="AM2" s="15">
        <v>0</v>
      </c>
      <c r="AN2" s="15">
        <v>3</v>
      </c>
      <c r="AO2" s="16">
        <v>0</v>
      </c>
      <c r="AP2" s="16">
        <v>7</v>
      </c>
    </row>
    <row r="3" spans="1:42" x14ac:dyDescent="0.45">
      <c r="A3" t="s">
        <v>40</v>
      </c>
      <c r="F3">
        <v>12123</v>
      </c>
      <c r="G3">
        <v>8666</v>
      </c>
      <c r="M3">
        <v>32956</v>
      </c>
      <c r="N3">
        <v>41770</v>
      </c>
      <c r="T3">
        <v>13115</v>
      </c>
      <c r="U3">
        <v>13665</v>
      </c>
      <c r="AA3">
        <v>23368</v>
      </c>
      <c r="AB3">
        <v>36404</v>
      </c>
      <c r="AH3">
        <v>38360</v>
      </c>
      <c r="AI3">
        <v>42592</v>
      </c>
      <c r="AO3">
        <v>10506</v>
      </c>
      <c r="AP3">
        <v>12188</v>
      </c>
    </row>
    <row r="4" spans="1:42" x14ac:dyDescent="0.45">
      <c r="F4">
        <v>10953</v>
      </c>
      <c r="G4">
        <v>8353</v>
      </c>
      <c r="M4">
        <v>38758</v>
      </c>
      <c r="N4">
        <v>45947</v>
      </c>
      <c r="T4">
        <v>13720</v>
      </c>
      <c r="U4">
        <v>14230</v>
      </c>
      <c r="AA4">
        <v>26202</v>
      </c>
      <c r="AB4">
        <v>33221</v>
      </c>
      <c r="AH4">
        <v>45077</v>
      </c>
      <c r="AI4">
        <v>47283</v>
      </c>
      <c r="AO4">
        <v>12598</v>
      </c>
      <c r="AP4">
        <v>14955</v>
      </c>
    </row>
    <row r="5" spans="1:42" x14ac:dyDescent="0.45">
      <c r="F5">
        <v>10546</v>
      </c>
      <c r="G5">
        <v>7162</v>
      </c>
      <c r="M5">
        <v>39125</v>
      </c>
      <c r="N5">
        <v>43384</v>
      </c>
      <c r="T5">
        <v>14228</v>
      </c>
      <c r="U5">
        <v>13663</v>
      </c>
      <c r="AA5">
        <v>20977</v>
      </c>
      <c r="AB5">
        <v>35457</v>
      </c>
      <c r="AH5">
        <v>46455</v>
      </c>
      <c r="AI5">
        <v>44786</v>
      </c>
      <c r="AO5">
        <v>11204</v>
      </c>
      <c r="AP5">
        <v>13792</v>
      </c>
    </row>
    <row r="6" spans="1:42" x14ac:dyDescent="0.45">
      <c r="F6">
        <v>14399</v>
      </c>
      <c r="G6">
        <v>10521</v>
      </c>
      <c r="M6">
        <v>32890</v>
      </c>
      <c r="N6">
        <v>41334</v>
      </c>
      <c r="T6">
        <v>17349</v>
      </c>
      <c r="U6">
        <v>19432</v>
      </c>
      <c r="AA6">
        <v>21954</v>
      </c>
      <c r="AB6">
        <v>23930</v>
      </c>
      <c r="AH6">
        <v>40032</v>
      </c>
      <c r="AI6">
        <v>43146</v>
      </c>
      <c r="AO6">
        <v>13541</v>
      </c>
      <c r="AP6">
        <v>15490</v>
      </c>
    </row>
    <row r="7" spans="1:42" x14ac:dyDescent="0.45">
      <c r="F7">
        <v>12336</v>
      </c>
      <c r="G7">
        <v>8090</v>
      </c>
      <c r="M7">
        <v>20887</v>
      </c>
      <c r="N7">
        <v>29651</v>
      </c>
      <c r="T7">
        <v>5522</v>
      </c>
      <c r="U7">
        <v>10087</v>
      </c>
      <c r="AH7">
        <v>18848</v>
      </c>
      <c r="AI7">
        <v>24716</v>
      </c>
      <c r="AO7">
        <v>7726</v>
      </c>
      <c r="AP7">
        <v>12275</v>
      </c>
    </row>
    <row r="8" spans="1:42" x14ac:dyDescent="0.45">
      <c r="F8">
        <v>15410</v>
      </c>
      <c r="G8">
        <v>9014</v>
      </c>
      <c r="M8">
        <v>29403</v>
      </c>
      <c r="N8">
        <v>32783</v>
      </c>
      <c r="T8">
        <v>6084</v>
      </c>
      <c r="U8">
        <v>8987</v>
      </c>
      <c r="AH8">
        <v>24622</v>
      </c>
      <c r="AI8">
        <v>25397</v>
      </c>
      <c r="AO8">
        <v>18672</v>
      </c>
      <c r="AP8">
        <v>19327</v>
      </c>
    </row>
    <row r="9" spans="1:42" x14ac:dyDescent="0.45">
      <c r="F9">
        <v>12626</v>
      </c>
      <c r="G9">
        <v>7654</v>
      </c>
      <c r="M9">
        <v>27982</v>
      </c>
      <c r="N9">
        <v>34621</v>
      </c>
      <c r="T9">
        <v>8188</v>
      </c>
      <c r="U9">
        <v>10948</v>
      </c>
      <c r="AH9">
        <v>24673</v>
      </c>
      <c r="AI9">
        <v>26584</v>
      </c>
      <c r="AO9">
        <v>16737</v>
      </c>
      <c r="AP9">
        <v>21798</v>
      </c>
    </row>
    <row r="10" spans="1:42" x14ac:dyDescent="0.45">
      <c r="F10">
        <v>18195</v>
      </c>
      <c r="G10">
        <v>11481</v>
      </c>
      <c r="M10">
        <v>28167</v>
      </c>
      <c r="N10">
        <v>35690</v>
      </c>
      <c r="T10">
        <v>9383</v>
      </c>
      <c r="U10">
        <v>12456</v>
      </c>
      <c r="AH10">
        <v>25075</v>
      </c>
      <c r="AI10">
        <v>26059</v>
      </c>
      <c r="AO10">
        <v>19748</v>
      </c>
      <c r="AP10">
        <v>30392</v>
      </c>
    </row>
    <row r="12" spans="1:42" x14ac:dyDescent="0.45">
      <c r="A12" t="s">
        <v>0</v>
      </c>
      <c r="B12">
        <v>32800</v>
      </c>
      <c r="C12">
        <v>33037</v>
      </c>
      <c r="I12">
        <v>11248</v>
      </c>
      <c r="J12">
        <v>14449</v>
      </c>
      <c r="AD12">
        <v>15065</v>
      </c>
      <c r="AE12">
        <v>17327</v>
      </c>
      <c r="AK12">
        <v>2012</v>
      </c>
      <c r="AL12">
        <v>1751</v>
      </c>
    </row>
    <row r="13" spans="1:42" x14ac:dyDescent="0.45">
      <c r="B13">
        <v>26510</v>
      </c>
      <c r="C13">
        <v>25038</v>
      </c>
      <c r="I13">
        <v>12438</v>
      </c>
      <c r="J13">
        <v>12438</v>
      </c>
      <c r="AD13">
        <v>17737</v>
      </c>
      <c r="AE13">
        <v>17779</v>
      </c>
      <c r="AK13">
        <v>2516</v>
      </c>
      <c r="AL13">
        <v>2325</v>
      </c>
    </row>
    <row r="14" spans="1:42" x14ac:dyDescent="0.45">
      <c r="B14">
        <v>19301</v>
      </c>
      <c r="C14">
        <v>21310</v>
      </c>
      <c r="I14">
        <v>14961</v>
      </c>
      <c r="J14">
        <v>19576</v>
      </c>
      <c r="AD14">
        <v>20424</v>
      </c>
      <c r="AE14">
        <v>19301</v>
      </c>
      <c r="AK14">
        <v>2959</v>
      </c>
      <c r="AL14">
        <v>2319</v>
      </c>
    </row>
    <row r="15" spans="1:42" x14ac:dyDescent="0.45">
      <c r="B15">
        <v>13732</v>
      </c>
      <c r="C15">
        <v>15206</v>
      </c>
      <c r="I15">
        <v>23096</v>
      </c>
      <c r="J15">
        <v>26447</v>
      </c>
      <c r="AD15">
        <v>31565</v>
      </c>
      <c r="AE15">
        <v>29873</v>
      </c>
      <c r="AK15">
        <v>2441</v>
      </c>
      <c r="AL15">
        <v>2463</v>
      </c>
    </row>
    <row r="16" spans="1:42" x14ac:dyDescent="0.45">
      <c r="A16" t="s">
        <v>1</v>
      </c>
      <c r="B16">
        <v>20862</v>
      </c>
      <c r="C16">
        <v>18853</v>
      </c>
      <c r="D16">
        <v>44656</v>
      </c>
      <c r="E16">
        <v>28751</v>
      </c>
      <c r="I16">
        <v>9074</v>
      </c>
      <c r="J16">
        <v>7921</v>
      </c>
      <c r="K16">
        <v>13265</v>
      </c>
      <c r="L16">
        <v>19256</v>
      </c>
      <c r="AD16">
        <v>17286</v>
      </c>
      <c r="AE16">
        <v>14961</v>
      </c>
      <c r="AF16">
        <v>14416</v>
      </c>
      <c r="AG16">
        <v>15135</v>
      </c>
      <c r="AK16">
        <v>1615</v>
      </c>
      <c r="AL16">
        <v>1507</v>
      </c>
      <c r="AM16">
        <v>1641</v>
      </c>
      <c r="AN16">
        <v>1645</v>
      </c>
    </row>
    <row r="17" spans="1:42" x14ac:dyDescent="0.45">
      <c r="B17">
        <v>10483</v>
      </c>
      <c r="C17">
        <v>9218</v>
      </c>
      <c r="D17">
        <v>8299</v>
      </c>
      <c r="E17">
        <v>8736</v>
      </c>
      <c r="I17">
        <v>13174</v>
      </c>
      <c r="J17">
        <v>8318</v>
      </c>
      <c r="K17">
        <v>23706</v>
      </c>
      <c r="L17">
        <v>13357</v>
      </c>
      <c r="AD17">
        <v>12786</v>
      </c>
      <c r="AE17">
        <v>10318</v>
      </c>
      <c r="AF17">
        <v>10796</v>
      </c>
      <c r="AG17">
        <v>7612</v>
      </c>
      <c r="AK17">
        <v>2639</v>
      </c>
      <c r="AL17">
        <v>2836</v>
      </c>
      <c r="AM17">
        <v>1699</v>
      </c>
      <c r="AN17">
        <v>1266</v>
      </c>
    </row>
    <row r="18" spans="1:42" x14ac:dyDescent="0.45">
      <c r="A18" t="s">
        <v>2</v>
      </c>
      <c r="B18">
        <v>19714</v>
      </c>
      <c r="C18">
        <v>15312</v>
      </c>
      <c r="I18">
        <v>25217</v>
      </c>
      <c r="J18">
        <v>19484</v>
      </c>
      <c r="AD18">
        <v>14250</v>
      </c>
      <c r="AE18">
        <v>11534</v>
      </c>
      <c r="AK18">
        <v>2650</v>
      </c>
      <c r="AL18">
        <v>2599</v>
      </c>
    </row>
    <row r="19" spans="1:42" x14ac:dyDescent="0.45">
      <c r="B19">
        <v>23763</v>
      </c>
      <c r="C19">
        <v>24046</v>
      </c>
      <c r="D19">
        <v>15746</v>
      </c>
      <c r="E19">
        <v>10821</v>
      </c>
      <c r="I19">
        <v>14086</v>
      </c>
      <c r="J19">
        <v>13575</v>
      </c>
      <c r="K19">
        <v>12046</v>
      </c>
      <c r="L19">
        <v>13512</v>
      </c>
      <c r="AD19">
        <v>13023</v>
      </c>
      <c r="AE19">
        <v>14184</v>
      </c>
      <c r="AF19">
        <v>10530</v>
      </c>
      <c r="AG19">
        <v>15491</v>
      </c>
      <c r="AK19">
        <v>2283</v>
      </c>
      <c r="AL19">
        <v>2107</v>
      </c>
      <c r="AM19">
        <v>1924</v>
      </c>
      <c r="AN19">
        <v>2044</v>
      </c>
    </row>
    <row r="20" spans="1:42" x14ac:dyDescent="0.45">
      <c r="B20">
        <v>22716</v>
      </c>
      <c r="C20">
        <v>21010</v>
      </c>
      <c r="D20">
        <v>19995</v>
      </c>
      <c r="E20">
        <v>20862</v>
      </c>
      <c r="I20">
        <v>19211</v>
      </c>
      <c r="J20">
        <v>15819</v>
      </c>
      <c r="K20">
        <v>23650</v>
      </c>
      <c r="L20">
        <v>21614</v>
      </c>
      <c r="AD20">
        <v>10179</v>
      </c>
      <c r="AE20">
        <v>10747</v>
      </c>
      <c r="AF20">
        <v>12268</v>
      </c>
      <c r="AG20">
        <v>14720</v>
      </c>
      <c r="AK20">
        <v>2387</v>
      </c>
      <c r="AL20">
        <v>2025</v>
      </c>
      <c r="AM20">
        <v>2368</v>
      </c>
      <c r="AN20">
        <v>1798</v>
      </c>
    </row>
    <row r="22" spans="1:42" x14ac:dyDescent="0.45">
      <c r="A22" t="s">
        <v>33</v>
      </c>
      <c r="B22">
        <v>7197</v>
      </c>
      <c r="C22">
        <v>7924</v>
      </c>
      <c r="D22">
        <v>7197</v>
      </c>
      <c r="E22">
        <v>8544</v>
      </c>
      <c r="I22">
        <v>6064</v>
      </c>
      <c r="J22">
        <v>5179</v>
      </c>
      <c r="K22">
        <v>6064</v>
      </c>
      <c r="L22">
        <v>6696</v>
      </c>
      <c r="P22">
        <v>4257</v>
      </c>
      <c r="Q22">
        <v>3103</v>
      </c>
      <c r="R22">
        <v>4257</v>
      </c>
      <c r="S22">
        <v>3309</v>
      </c>
      <c r="W22">
        <v>29323</v>
      </c>
      <c r="X22">
        <v>36203</v>
      </c>
      <c r="Y22">
        <v>29323</v>
      </c>
      <c r="Z22">
        <v>28308</v>
      </c>
      <c r="AD22">
        <v>10225</v>
      </c>
      <c r="AE22">
        <v>11108</v>
      </c>
      <c r="AF22">
        <v>10225</v>
      </c>
      <c r="AG22">
        <v>12578</v>
      </c>
      <c r="AK22">
        <v>15239</v>
      </c>
      <c r="AL22">
        <v>14349</v>
      </c>
      <c r="AM22">
        <v>15239</v>
      </c>
      <c r="AN22">
        <v>12898</v>
      </c>
    </row>
    <row r="23" spans="1:42" x14ac:dyDescent="0.45">
      <c r="B23">
        <v>8501</v>
      </c>
      <c r="C23">
        <v>8458</v>
      </c>
      <c r="D23">
        <v>8501</v>
      </c>
      <c r="E23">
        <v>9341</v>
      </c>
      <c r="I23">
        <v>5327</v>
      </c>
      <c r="J23">
        <v>9576</v>
      </c>
      <c r="K23">
        <v>5327</v>
      </c>
      <c r="L23">
        <v>6347</v>
      </c>
      <c r="P23">
        <v>3519</v>
      </c>
      <c r="Q23">
        <v>2888</v>
      </c>
      <c r="R23">
        <v>3519</v>
      </c>
      <c r="S23">
        <v>2797</v>
      </c>
      <c r="W23">
        <v>25267</v>
      </c>
      <c r="X23">
        <v>21210</v>
      </c>
      <c r="Y23">
        <v>25267</v>
      </c>
      <c r="Z23">
        <v>26315</v>
      </c>
      <c r="AD23">
        <v>9299</v>
      </c>
      <c r="AE23">
        <v>12149</v>
      </c>
      <c r="AF23">
        <v>9299</v>
      </c>
      <c r="AG23">
        <v>11256</v>
      </c>
      <c r="AK23">
        <v>13235</v>
      </c>
      <c r="AL23">
        <v>18380</v>
      </c>
      <c r="AM23">
        <v>13235</v>
      </c>
      <c r="AN23">
        <v>15805</v>
      </c>
    </row>
    <row r="24" spans="1:42" x14ac:dyDescent="0.45">
      <c r="B24">
        <v>3150</v>
      </c>
      <c r="C24">
        <v>1832</v>
      </c>
      <c r="D24">
        <v>3150</v>
      </c>
      <c r="E24">
        <v>2320</v>
      </c>
      <c r="I24">
        <v>3526</v>
      </c>
      <c r="J24">
        <v>3083</v>
      </c>
      <c r="K24">
        <v>3526</v>
      </c>
      <c r="L24">
        <v>3182</v>
      </c>
      <c r="P24">
        <v>4906</v>
      </c>
      <c r="Q24">
        <v>4872</v>
      </c>
      <c r="R24">
        <v>4906</v>
      </c>
      <c r="S24">
        <v>5510</v>
      </c>
      <c r="W24">
        <v>16065</v>
      </c>
      <c r="X24">
        <v>18986</v>
      </c>
      <c r="Y24">
        <v>16065</v>
      </c>
      <c r="Z24">
        <v>17201</v>
      </c>
      <c r="AD24">
        <v>10811</v>
      </c>
      <c r="AE24">
        <v>16029</v>
      </c>
      <c r="AF24">
        <v>10811</v>
      </c>
      <c r="AG24">
        <v>15335</v>
      </c>
      <c r="AK24">
        <v>7438</v>
      </c>
      <c r="AL24">
        <v>6287</v>
      </c>
      <c r="AM24">
        <v>7438</v>
      </c>
      <c r="AN24">
        <v>9362</v>
      </c>
    </row>
    <row r="25" spans="1:42" x14ac:dyDescent="0.45">
      <c r="B25">
        <v>3168</v>
      </c>
      <c r="C25">
        <v>2121</v>
      </c>
      <c r="D25">
        <v>3168</v>
      </c>
      <c r="E25">
        <v>3114</v>
      </c>
      <c r="I25">
        <v>3302</v>
      </c>
      <c r="J25">
        <v>2810</v>
      </c>
      <c r="K25">
        <v>3302</v>
      </c>
      <c r="L25">
        <v>3196</v>
      </c>
      <c r="P25">
        <v>4459</v>
      </c>
      <c r="Q25">
        <v>4202</v>
      </c>
      <c r="R25">
        <v>4459</v>
      </c>
      <c r="S25">
        <v>5204</v>
      </c>
      <c r="W25">
        <v>15823</v>
      </c>
      <c r="X25">
        <v>16560</v>
      </c>
      <c r="Y25">
        <v>15823</v>
      </c>
      <c r="Z25">
        <v>12536</v>
      </c>
      <c r="AD25">
        <v>9498</v>
      </c>
      <c r="AE25">
        <v>13517</v>
      </c>
      <c r="AF25">
        <v>9498</v>
      </c>
      <c r="AG25">
        <v>17612</v>
      </c>
      <c r="AK25">
        <v>6106</v>
      </c>
      <c r="AL25">
        <v>6178</v>
      </c>
      <c r="AM25">
        <v>6106</v>
      </c>
      <c r="AN25">
        <v>9536</v>
      </c>
    </row>
    <row r="26" spans="1:42" x14ac:dyDescent="0.45">
      <c r="I26">
        <v>7731</v>
      </c>
      <c r="K26">
        <v>7731</v>
      </c>
      <c r="L26">
        <v>9227</v>
      </c>
      <c r="P26">
        <v>3608</v>
      </c>
      <c r="R26">
        <v>3608</v>
      </c>
      <c r="S26">
        <v>4294</v>
      </c>
      <c r="W26">
        <v>88516</v>
      </c>
      <c r="Y26">
        <v>88516</v>
      </c>
      <c r="Z26">
        <v>52574</v>
      </c>
      <c r="AD26">
        <v>11273</v>
      </c>
      <c r="AF26">
        <v>11273</v>
      </c>
      <c r="AG26">
        <v>10756</v>
      </c>
    </row>
    <row r="27" spans="1:42" x14ac:dyDescent="0.45">
      <c r="I27">
        <v>4162</v>
      </c>
      <c r="K27">
        <v>4162</v>
      </c>
      <c r="L27">
        <v>7374</v>
      </c>
      <c r="P27">
        <v>3282</v>
      </c>
      <c r="R27">
        <v>3282</v>
      </c>
      <c r="S27">
        <v>4981</v>
      </c>
      <c r="W27">
        <v>24551</v>
      </c>
      <c r="Y27">
        <v>24551</v>
      </c>
      <c r="Z27">
        <v>36143</v>
      </c>
      <c r="AD27">
        <v>7033</v>
      </c>
      <c r="AF27">
        <v>7033</v>
      </c>
      <c r="AG27">
        <v>11376</v>
      </c>
    </row>
    <row r="28" spans="1:42" x14ac:dyDescent="0.45">
      <c r="I28">
        <v>5908</v>
      </c>
      <c r="K28">
        <v>5908</v>
      </c>
      <c r="L28">
        <v>6597</v>
      </c>
      <c r="P28">
        <v>5712</v>
      </c>
      <c r="R28">
        <v>5712</v>
      </c>
      <c r="S28">
        <v>5633</v>
      </c>
      <c r="W28">
        <v>55350</v>
      </c>
      <c r="Y28">
        <v>55350</v>
      </c>
      <c r="Z28">
        <v>37569</v>
      </c>
      <c r="AD28">
        <v>10284</v>
      </c>
      <c r="AF28">
        <v>10284</v>
      </c>
      <c r="AG28">
        <v>9750</v>
      </c>
    </row>
    <row r="29" spans="1:42" x14ac:dyDescent="0.45">
      <c r="I29">
        <v>6119</v>
      </c>
      <c r="K29">
        <v>6119</v>
      </c>
      <c r="L29">
        <v>6119</v>
      </c>
      <c r="P29">
        <v>3403</v>
      </c>
      <c r="R29">
        <v>3403</v>
      </c>
      <c r="S29">
        <v>4017</v>
      </c>
      <c r="W29">
        <v>27669</v>
      </c>
      <c r="Y29">
        <v>27669</v>
      </c>
      <c r="Z29">
        <v>23175</v>
      </c>
      <c r="AD29">
        <v>7607</v>
      </c>
      <c r="AF29">
        <v>7607</v>
      </c>
      <c r="AG29">
        <v>6857</v>
      </c>
    </row>
    <row r="31" spans="1:42" x14ac:dyDescent="0.45">
      <c r="B31" s="175" t="s">
        <v>54</v>
      </c>
      <c r="C31" s="175"/>
      <c r="D31" s="175"/>
      <c r="E31" s="175"/>
      <c r="F31" s="175"/>
      <c r="G31" s="175"/>
      <c r="I31" s="175" t="s">
        <v>55</v>
      </c>
      <c r="J31" s="175"/>
      <c r="K31" s="175"/>
      <c r="L31" s="175"/>
      <c r="M31" s="175"/>
      <c r="N31" s="175"/>
      <c r="P31" s="175" t="s">
        <v>56</v>
      </c>
      <c r="Q31" s="175"/>
      <c r="R31" s="175"/>
      <c r="S31" s="175"/>
      <c r="T31" s="175"/>
      <c r="U31" s="175"/>
      <c r="W31" s="175" t="s">
        <v>57</v>
      </c>
      <c r="X31" s="175"/>
      <c r="Y31" s="175"/>
      <c r="Z31" s="175"/>
      <c r="AA31" s="175"/>
      <c r="AB31" s="175"/>
      <c r="AD31" s="175" t="s">
        <v>58</v>
      </c>
      <c r="AE31" s="175"/>
      <c r="AF31" s="175"/>
      <c r="AG31" s="175"/>
      <c r="AH31" s="175"/>
      <c r="AI31" s="175"/>
      <c r="AK31" s="175" t="s">
        <v>59</v>
      </c>
      <c r="AL31" s="175"/>
      <c r="AM31" s="175"/>
      <c r="AN31" s="175"/>
      <c r="AO31" s="175"/>
      <c r="AP31" s="175"/>
    </row>
    <row r="32" spans="1:42" x14ac:dyDescent="0.45">
      <c r="B32" s="14">
        <v>1</v>
      </c>
      <c r="C32" s="15">
        <v>3</v>
      </c>
      <c r="D32" s="16">
        <v>7</v>
      </c>
      <c r="I32" s="14">
        <v>1</v>
      </c>
      <c r="J32" s="15">
        <v>3</v>
      </c>
      <c r="K32" s="16">
        <v>7</v>
      </c>
      <c r="P32" s="14">
        <v>1</v>
      </c>
      <c r="Q32" s="15">
        <v>3</v>
      </c>
      <c r="R32" s="16">
        <v>7</v>
      </c>
      <c r="W32" s="14">
        <v>1</v>
      </c>
      <c r="X32" s="15">
        <v>3</v>
      </c>
      <c r="Y32" s="16">
        <v>7</v>
      </c>
      <c r="AD32" s="14">
        <v>1</v>
      </c>
      <c r="AE32" s="15">
        <v>3</v>
      </c>
      <c r="AF32" s="16">
        <v>7</v>
      </c>
      <c r="AK32" s="14">
        <v>1</v>
      </c>
      <c r="AL32" s="15">
        <v>3</v>
      </c>
      <c r="AM32" s="16">
        <v>7</v>
      </c>
    </row>
    <row r="33" spans="1:39" x14ac:dyDescent="0.45">
      <c r="A33" t="s">
        <v>40</v>
      </c>
      <c r="D33">
        <f t="shared" ref="D33:D40" si="0">G3/F3</f>
        <v>0.71483956116472824</v>
      </c>
      <c r="H33" t="s">
        <v>40</v>
      </c>
      <c r="K33">
        <f t="shared" ref="K33:K40" si="1">N3/M3</f>
        <v>1.2674475057652628</v>
      </c>
      <c r="O33" t="s">
        <v>40</v>
      </c>
      <c r="R33">
        <f t="shared" ref="R33:R40" si="2">U3/T3</f>
        <v>1.0419367136866184</v>
      </c>
      <c r="V33" t="s">
        <v>40</v>
      </c>
      <c r="Y33">
        <f>AB3/AA3</f>
        <v>1.5578568983224923</v>
      </c>
      <c r="AC33" t="s">
        <v>40</v>
      </c>
      <c r="AF33">
        <f t="shared" ref="AF33:AF40" si="3">AI3/AH3</f>
        <v>1.1103232533889469</v>
      </c>
      <c r="AJ33" t="s">
        <v>40</v>
      </c>
      <c r="AM33">
        <f t="shared" ref="AM33:AM40" si="4">AP3/AO3</f>
        <v>1.1600989910527317</v>
      </c>
    </row>
    <row r="34" spans="1:39" x14ac:dyDescent="0.45">
      <c r="D34">
        <f t="shared" si="0"/>
        <v>0.76262211266319735</v>
      </c>
      <c r="K34">
        <f t="shared" si="1"/>
        <v>1.1854842871149183</v>
      </c>
      <c r="R34">
        <f t="shared" si="2"/>
        <v>1.0371720116618075</v>
      </c>
      <c r="Y34">
        <f>AB4/AA4</f>
        <v>1.2678803144798108</v>
      </c>
      <c r="AF34">
        <f t="shared" si="3"/>
        <v>1.0489384830401314</v>
      </c>
      <c r="AM34">
        <f t="shared" si="4"/>
        <v>1.1870931893951422</v>
      </c>
    </row>
    <row r="35" spans="1:39" x14ac:dyDescent="0.45">
      <c r="D35">
        <f t="shared" si="0"/>
        <v>0.67912004551488714</v>
      </c>
      <c r="K35">
        <f t="shared" si="1"/>
        <v>1.1088562300319489</v>
      </c>
      <c r="R35">
        <f t="shared" si="2"/>
        <v>0.96028956986224345</v>
      </c>
      <c r="Y35">
        <f>AB5/AA5</f>
        <v>1.6902798302903179</v>
      </c>
      <c r="AF35">
        <f t="shared" si="3"/>
        <v>0.96407275858357555</v>
      </c>
      <c r="AM35">
        <f t="shared" si="4"/>
        <v>1.2309889325240986</v>
      </c>
    </row>
    <row r="36" spans="1:39" x14ac:dyDescent="0.45">
      <c r="D36">
        <f t="shared" si="0"/>
        <v>0.7306757413709285</v>
      </c>
      <c r="K36">
        <f t="shared" si="1"/>
        <v>1.2567345697780481</v>
      </c>
      <c r="R36">
        <f t="shared" si="2"/>
        <v>1.1200645570349876</v>
      </c>
      <c r="Y36">
        <f>AB6/AA6</f>
        <v>1.0900063769700283</v>
      </c>
      <c r="AF36">
        <f t="shared" si="3"/>
        <v>1.0777877697841727</v>
      </c>
      <c r="AM36">
        <f t="shared" si="4"/>
        <v>1.1439332397902666</v>
      </c>
    </row>
    <row r="37" spans="1:39" x14ac:dyDescent="0.45">
      <c r="D37">
        <f t="shared" si="0"/>
        <v>0.6558041504539559</v>
      </c>
      <c r="K37">
        <f t="shared" si="1"/>
        <v>1.4195911332407718</v>
      </c>
      <c r="R37">
        <f t="shared" si="2"/>
        <v>1.8266932270916334</v>
      </c>
      <c r="AF37">
        <f t="shared" si="3"/>
        <v>1.3113327674023769</v>
      </c>
      <c r="AM37">
        <f t="shared" si="4"/>
        <v>1.588791095003883</v>
      </c>
    </row>
    <row r="38" spans="1:39" x14ac:dyDescent="0.45">
      <c r="D38">
        <f t="shared" si="0"/>
        <v>0.58494484101232969</v>
      </c>
      <c r="K38">
        <f t="shared" si="1"/>
        <v>1.1149542563683978</v>
      </c>
      <c r="R38">
        <f t="shared" si="2"/>
        <v>1.4771531886916502</v>
      </c>
      <c r="AF38">
        <f t="shared" si="3"/>
        <v>1.0314759158476159</v>
      </c>
      <c r="AM38">
        <f t="shared" si="4"/>
        <v>1.035079263067695</v>
      </c>
    </row>
    <row r="39" spans="1:39" x14ac:dyDescent="0.45">
      <c r="D39">
        <f t="shared" si="0"/>
        <v>0.60620940915571042</v>
      </c>
      <c r="K39">
        <f t="shared" si="1"/>
        <v>1.2372596669287399</v>
      </c>
      <c r="R39">
        <f t="shared" si="2"/>
        <v>1.3370786516853932</v>
      </c>
      <c r="AF39">
        <f t="shared" si="3"/>
        <v>1.0774530863697158</v>
      </c>
      <c r="AM39">
        <f t="shared" si="4"/>
        <v>1.302383939774153</v>
      </c>
    </row>
    <row r="40" spans="1:39" x14ac:dyDescent="0.45">
      <c r="D40">
        <f t="shared" si="0"/>
        <v>0.63099752679307497</v>
      </c>
      <c r="K40">
        <f t="shared" si="1"/>
        <v>1.2670855966201584</v>
      </c>
      <c r="R40">
        <f t="shared" si="2"/>
        <v>1.3275071938612384</v>
      </c>
      <c r="AF40">
        <f t="shared" si="3"/>
        <v>1.0392422731804587</v>
      </c>
      <c r="AM40">
        <f t="shared" si="4"/>
        <v>1.5389912902572411</v>
      </c>
    </row>
    <row r="42" spans="1:39" x14ac:dyDescent="0.45">
      <c r="A42" t="s">
        <v>0</v>
      </c>
      <c r="B42">
        <f t="shared" ref="B42:B55" si="5">C12/B12</f>
        <v>1.0072256097560977</v>
      </c>
      <c r="H42" t="s">
        <v>0</v>
      </c>
      <c r="I42">
        <f t="shared" ref="I42:I55" si="6">J12/I12</f>
        <v>1.2845839260312943</v>
      </c>
      <c r="O42" t="s">
        <v>0</v>
      </c>
      <c r="V42" t="s">
        <v>0</v>
      </c>
      <c r="AC42" t="s">
        <v>0</v>
      </c>
      <c r="AD42">
        <f t="shared" ref="AD42:AD55" si="7">AE12/AD12</f>
        <v>1.1501493528045137</v>
      </c>
      <c r="AJ42" t="s">
        <v>0</v>
      </c>
      <c r="AK42">
        <f t="shared" ref="AK42:AK55" si="8">AL12/AK12</f>
        <v>0.87027833001988075</v>
      </c>
    </row>
    <row r="43" spans="1:39" x14ac:dyDescent="0.45">
      <c r="B43">
        <f t="shared" si="5"/>
        <v>0.94447378347793287</v>
      </c>
      <c r="I43">
        <f t="shared" si="6"/>
        <v>1</v>
      </c>
      <c r="AD43">
        <f t="shared" si="7"/>
        <v>1.0023679314427467</v>
      </c>
      <c r="AK43">
        <f t="shared" si="8"/>
        <v>0.92408585055643877</v>
      </c>
    </row>
    <row r="44" spans="1:39" x14ac:dyDescent="0.45">
      <c r="B44">
        <f t="shared" si="5"/>
        <v>1.1040878710947619</v>
      </c>
      <c r="I44">
        <f t="shared" si="6"/>
        <v>1.3084686852483123</v>
      </c>
      <c r="AD44">
        <f t="shared" si="7"/>
        <v>0.94501566784175484</v>
      </c>
      <c r="AK44">
        <f t="shared" si="8"/>
        <v>0.78371071307874285</v>
      </c>
    </row>
    <row r="45" spans="1:39" x14ac:dyDescent="0.45">
      <c r="B45">
        <f t="shared" si="5"/>
        <v>1.1073405184969414</v>
      </c>
      <c r="I45">
        <f t="shared" si="6"/>
        <v>1.1450900588846553</v>
      </c>
      <c r="AD45">
        <f t="shared" si="7"/>
        <v>0.94639632504356086</v>
      </c>
      <c r="AK45">
        <f t="shared" si="8"/>
        <v>1.0090126997132323</v>
      </c>
    </row>
    <row r="46" spans="1:39" x14ac:dyDescent="0.45">
      <c r="A46" t="s">
        <v>1</v>
      </c>
      <c r="B46">
        <f t="shared" si="5"/>
        <v>0.90370050810085323</v>
      </c>
      <c r="C46">
        <f t="shared" ref="C46:C55" si="9">E16/D16</f>
        <v>0.64383285560730918</v>
      </c>
      <c r="H46" t="s">
        <v>1</v>
      </c>
      <c r="I46">
        <f t="shared" si="6"/>
        <v>0.87293365660127842</v>
      </c>
      <c r="J46">
        <f>L16/K16</f>
        <v>1.4516396532227667</v>
      </c>
      <c r="O46" t="s">
        <v>1</v>
      </c>
      <c r="V46" t="s">
        <v>1</v>
      </c>
      <c r="AC46" t="s">
        <v>1</v>
      </c>
      <c r="AD46">
        <f t="shared" si="7"/>
        <v>0.86549809094064556</v>
      </c>
      <c r="AE46">
        <f>AG16/AF16</f>
        <v>1.0498751387347391</v>
      </c>
      <c r="AJ46" t="s">
        <v>1</v>
      </c>
      <c r="AK46">
        <f t="shared" si="8"/>
        <v>0.93312693498452015</v>
      </c>
      <c r="AL46">
        <f>AN16/AM16</f>
        <v>1.0024375380865327</v>
      </c>
    </row>
    <row r="47" spans="1:39" x14ac:dyDescent="0.45">
      <c r="B47">
        <f t="shared" si="5"/>
        <v>0.87932843651626447</v>
      </c>
      <c r="C47">
        <f t="shared" si="9"/>
        <v>1.0526569466200748</v>
      </c>
      <c r="I47">
        <f t="shared" si="6"/>
        <v>0.6313951723090937</v>
      </c>
      <c r="J47">
        <f>L17/K17</f>
        <v>0.56344385387665574</v>
      </c>
      <c r="AD47">
        <f t="shared" si="7"/>
        <v>0.80697638041608011</v>
      </c>
      <c r="AE47">
        <f>AG17/AF17</f>
        <v>0.70507595405705814</v>
      </c>
      <c r="AK47">
        <f t="shared" si="8"/>
        <v>1.0746494884425919</v>
      </c>
      <c r="AL47">
        <f>AN17/AM17</f>
        <v>0.74514420247204238</v>
      </c>
    </row>
    <row r="48" spans="1:39" x14ac:dyDescent="0.45">
      <c r="A48" t="s">
        <v>2</v>
      </c>
      <c r="B48">
        <f t="shared" si="5"/>
        <v>0.77670690879577964</v>
      </c>
      <c r="H48" t="s">
        <v>2</v>
      </c>
      <c r="I48">
        <f t="shared" si="6"/>
        <v>0.77265336875917046</v>
      </c>
      <c r="O48" t="s">
        <v>2</v>
      </c>
      <c r="V48" t="s">
        <v>2</v>
      </c>
      <c r="AC48" t="s">
        <v>2</v>
      </c>
      <c r="AD48">
        <f t="shared" si="7"/>
        <v>0.80940350877192979</v>
      </c>
      <c r="AJ48" t="s">
        <v>2</v>
      </c>
      <c r="AK48">
        <f t="shared" si="8"/>
        <v>0.98075471698113204</v>
      </c>
    </row>
    <row r="49" spans="1:39" x14ac:dyDescent="0.45">
      <c r="B49">
        <f t="shared" si="5"/>
        <v>1.011909270714977</v>
      </c>
      <c r="C49">
        <f t="shared" si="9"/>
        <v>0.68722215165756384</v>
      </c>
      <c r="I49">
        <f t="shared" si="6"/>
        <v>0.96372284537838993</v>
      </c>
      <c r="J49">
        <f>L19/K19</f>
        <v>1.1217001494271956</v>
      </c>
      <c r="AD49">
        <f t="shared" si="7"/>
        <v>1.0891499654457499</v>
      </c>
      <c r="AE49">
        <f>AG19/AF19</f>
        <v>1.4711301044634377</v>
      </c>
      <c r="AK49">
        <f t="shared" si="8"/>
        <v>0.92290845378887432</v>
      </c>
      <c r="AL49">
        <f>AN19/AM19</f>
        <v>1.0623700623700623</v>
      </c>
    </row>
    <row r="50" spans="1:39" x14ac:dyDescent="0.45">
      <c r="B50">
        <f t="shared" si="5"/>
        <v>0.92489874977989084</v>
      </c>
      <c r="C50">
        <f t="shared" si="9"/>
        <v>1.0433608402100525</v>
      </c>
      <c r="I50">
        <f t="shared" si="6"/>
        <v>0.82343449065639474</v>
      </c>
      <c r="J50">
        <f>L20/K20</f>
        <v>0.91391120507399581</v>
      </c>
      <c r="AD50">
        <f t="shared" si="7"/>
        <v>1.0558011592494352</v>
      </c>
      <c r="AE50">
        <f>AG20/AF20</f>
        <v>1.1998695793935441</v>
      </c>
      <c r="AK50">
        <f t="shared" si="8"/>
        <v>0.84834520318391282</v>
      </c>
      <c r="AL50">
        <f>AN20/AM20</f>
        <v>0.75929054054054057</v>
      </c>
    </row>
    <row r="52" spans="1:39" x14ac:dyDescent="0.45">
      <c r="A52" t="s">
        <v>33</v>
      </c>
      <c r="B52">
        <f t="shared" si="5"/>
        <v>1.1010143115186883</v>
      </c>
      <c r="C52">
        <f t="shared" si="9"/>
        <v>1.1871613172155064</v>
      </c>
      <c r="H52" t="s">
        <v>33</v>
      </c>
      <c r="I52">
        <f t="shared" si="6"/>
        <v>0.85405672823218992</v>
      </c>
      <c r="J52">
        <f t="shared" ref="J52:J59" si="10">L22/K22</f>
        <v>1.104221635883905</v>
      </c>
      <c r="O52" t="s">
        <v>33</v>
      </c>
      <c r="P52">
        <f>Q22/P22</f>
        <v>0.72891707775428705</v>
      </c>
      <c r="Q52">
        <f t="shared" ref="Q52:Q59" si="11">S22/R22</f>
        <v>0.77730796335447494</v>
      </c>
      <c r="V52" t="s">
        <v>33</v>
      </c>
      <c r="W52">
        <f>X22/W22</f>
        <v>1.2346281076288237</v>
      </c>
      <c r="X52">
        <f t="shared" ref="X52:X59" si="12">Z22/Y22</f>
        <v>0.96538553354022438</v>
      </c>
      <c r="AC52" t="s">
        <v>33</v>
      </c>
      <c r="AD52">
        <f t="shared" si="7"/>
        <v>1.0863569682151588</v>
      </c>
      <c r="AE52">
        <f t="shared" ref="AE52:AE59" si="13">AG22/AF22</f>
        <v>1.2301222493887531</v>
      </c>
      <c r="AJ52" t="s">
        <v>33</v>
      </c>
      <c r="AK52">
        <f t="shared" si="8"/>
        <v>0.9415972176652011</v>
      </c>
      <c r="AL52">
        <f>AN22/AM22</f>
        <v>0.84638099612835493</v>
      </c>
    </row>
    <row r="53" spans="1:39" x14ac:dyDescent="0.45">
      <c r="B53">
        <f t="shared" si="5"/>
        <v>0.99494177155628749</v>
      </c>
      <c r="C53">
        <f t="shared" si="9"/>
        <v>1.0988119044818256</v>
      </c>
      <c r="I53">
        <f t="shared" si="6"/>
        <v>1.797634691195795</v>
      </c>
      <c r="J53">
        <f t="shared" si="10"/>
        <v>1.1914773793880233</v>
      </c>
      <c r="P53">
        <f>Q23/P23</f>
        <v>0.82068769536800223</v>
      </c>
      <c r="Q53">
        <f t="shared" si="11"/>
        <v>0.79482807615799944</v>
      </c>
      <c r="W53">
        <f>X23/W23</f>
        <v>0.83943483595203228</v>
      </c>
      <c r="X53">
        <f t="shared" si="12"/>
        <v>1.0414770253690584</v>
      </c>
      <c r="AD53">
        <f t="shared" si="7"/>
        <v>1.3064845682331434</v>
      </c>
      <c r="AE53">
        <f t="shared" si="13"/>
        <v>1.210452736853425</v>
      </c>
      <c r="AK53">
        <f t="shared" si="8"/>
        <v>1.3887419720438232</v>
      </c>
      <c r="AL53">
        <f>AN23/AM23</f>
        <v>1.1941820929353986</v>
      </c>
    </row>
    <row r="54" spans="1:39" x14ac:dyDescent="0.45">
      <c r="B54">
        <f t="shared" si="5"/>
        <v>0.58158730158730154</v>
      </c>
      <c r="C54">
        <f t="shared" si="9"/>
        <v>0.73650793650793656</v>
      </c>
      <c r="I54">
        <f t="shared" si="6"/>
        <v>0.87436188315371521</v>
      </c>
      <c r="J54">
        <f t="shared" si="10"/>
        <v>0.90243902439024393</v>
      </c>
      <c r="P54">
        <f>Q24/P24</f>
        <v>0.9930697105584998</v>
      </c>
      <c r="Q54">
        <f t="shared" si="11"/>
        <v>1.1231145536078271</v>
      </c>
      <c r="W54">
        <f>X24/W24</f>
        <v>1.18182384064737</v>
      </c>
      <c r="X54">
        <f t="shared" si="12"/>
        <v>1.0707127295362588</v>
      </c>
      <c r="AD54">
        <f t="shared" si="7"/>
        <v>1.4826565535103136</v>
      </c>
      <c r="AE54">
        <f t="shared" si="13"/>
        <v>1.4184626769031541</v>
      </c>
      <c r="AK54">
        <f t="shared" si="8"/>
        <v>0.84525410056466788</v>
      </c>
      <c r="AL54">
        <f>AN24/AM24</f>
        <v>1.2586716859370799</v>
      </c>
    </row>
    <row r="55" spans="1:39" x14ac:dyDescent="0.45">
      <c r="B55">
        <f t="shared" si="5"/>
        <v>0.6695075757575758</v>
      </c>
      <c r="C55">
        <f t="shared" si="9"/>
        <v>0.98295454545454541</v>
      </c>
      <c r="I55">
        <f t="shared" si="6"/>
        <v>0.85099939430648097</v>
      </c>
      <c r="J55">
        <f t="shared" si="10"/>
        <v>0.96789824348879472</v>
      </c>
      <c r="P55">
        <f>Q25/P25</f>
        <v>0.94236375869028932</v>
      </c>
      <c r="Q55">
        <f t="shared" si="11"/>
        <v>1.1670778201390446</v>
      </c>
      <c r="W55">
        <f>X25/W25</f>
        <v>1.046577766542375</v>
      </c>
      <c r="X55">
        <f t="shared" si="12"/>
        <v>0.79226442520381724</v>
      </c>
      <c r="AD55">
        <f t="shared" si="7"/>
        <v>1.4231417140450622</v>
      </c>
      <c r="AE55">
        <f t="shared" si="13"/>
        <v>1.8542851126552959</v>
      </c>
      <c r="AK55">
        <f t="shared" si="8"/>
        <v>1.0117916803144449</v>
      </c>
      <c r="AL55">
        <f>AN25/AM25</f>
        <v>1.5617425483131346</v>
      </c>
    </row>
    <row r="56" spans="1:39" x14ac:dyDescent="0.45">
      <c r="J56">
        <f t="shared" si="10"/>
        <v>1.1935066614926917</v>
      </c>
      <c r="Q56">
        <f t="shared" si="11"/>
        <v>1.1901330376940134</v>
      </c>
      <c r="X56">
        <f t="shared" si="12"/>
        <v>0.5939491165439017</v>
      </c>
      <c r="AE56">
        <f t="shared" si="13"/>
        <v>0.95413820633371771</v>
      </c>
    </row>
    <row r="57" spans="1:39" x14ac:dyDescent="0.45">
      <c r="J57">
        <f t="shared" si="10"/>
        <v>1.7717443536761173</v>
      </c>
      <c r="Q57">
        <f t="shared" si="11"/>
        <v>1.5176721511273614</v>
      </c>
      <c r="X57">
        <f t="shared" si="12"/>
        <v>1.4721599934829539</v>
      </c>
      <c r="AE57">
        <f t="shared" si="13"/>
        <v>1.6175174178871037</v>
      </c>
    </row>
    <row r="58" spans="1:39" x14ac:dyDescent="0.45">
      <c r="J58">
        <f t="shared" si="10"/>
        <v>1.1166215301286391</v>
      </c>
      <c r="Q58">
        <f t="shared" si="11"/>
        <v>0.9861694677871149</v>
      </c>
      <c r="X58">
        <f t="shared" si="12"/>
        <v>0.67875338753387537</v>
      </c>
      <c r="AE58">
        <f t="shared" si="13"/>
        <v>0.94807467911318555</v>
      </c>
    </row>
    <row r="59" spans="1:39" x14ac:dyDescent="0.45">
      <c r="J59">
        <f t="shared" si="10"/>
        <v>1</v>
      </c>
      <c r="Q59">
        <f t="shared" si="11"/>
        <v>1.1804290332059948</v>
      </c>
      <c r="X59">
        <f t="shared" si="12"/>
        <v>0.8375799631356392</v>
      </c>
      <c r="AE59">
        <f t="shared" si="13"/>
        <v>0.90140659918496124</v>
      </c>
    </row>
    <row r="61" spans="1:39" x14ac:dyDescent="0.45">
      <c r="A61" s="10" t="s">
        <v>6</v>
      </c>
      <c r="B61" s="9"/>
      <c r="C61" s="9"/>
      <c r="D61" s="9"/>
      <c r="H61" s="10" t="s">
        <v>6</v>
      </c>
      <c r="I61" s="9"/>
      <c r="J61" s="9"/>
      <c r="K61" s="9"/>
      <c r="O61" s="10" t="s">
        <v>6</v>
      </c>
      <c r="P61" s="9"/>
      <c r="Q61" s="9"/>
      <c r="R61" s="9"/>
      <c r="V61" s="10" t="s">
        <v>6</v>
      </c>
      <c r="W61" s="9"/>
      <c r="X61" s="9"/>
      <c r="Y61" s="9"/>
      <c r="AC61" s="10" t="s">
        <v>6</v>
      </c>
      <c r="AD61" s="9"/>
      <c r="AE61" s="9"/>
      <c r="AF61" s="9"/>
      <c r="AJ61" s="10" t="s">
        <v>6</v>
      </c>
      <c r="AK61" s="9"/>
      <c r="AL61" s="9"/>
      <c r="AM61" s="9"/>
    </row>
    <row r="62" spans="1:39" x14ac:dyDescent="0.45">
      <c r="A62" s="10" t="s">
        <v>7</v>
      </c>
      <c r="B62" s="9">
        <v>0.90849999999999997</v>
      </c>
      <c r="C62" s="9">
        <v>0.88280000000000003</v>
      </c>
      <c r="D62" s="9">
        <v>0.96899999999999997</v>
      </c>
      <c r="H62" s="10" t="s">
        <v>7</v>
      </c>
      <c r="I62" s="9">
        <v>0.86209999999999998</v>
      </c>
      <c r="J62" s="9">
        <v>0.93330000000000002</v>
      </c>
      <c r="K62" s="9">
        <v>0.91310000000000002</v>
      </c>
      <c r="O62" s="10" t="s">
        <v>7</v>
      </c>
      <c r="P62" s="9">
        <v>0.95330000000000004</v>
      </c>
      <c r="Q62" s="9">
        <v>0.92</v>
      </c>
      <c r="R62" s="9">
        <v>0.90280000000000005</v>
      </c>
      <c r="V62" s="10" t="s">
        <v>7</v>
      </c>
      <c r="W62" s="9">
        <v>0.92810000000000004</v>
      </c>
      <c r="X62" s="9">
        <v>0.93930000000000002</v>
      </c>
      <c r="Y62" s="9">
        <v>0.95330000000000004</v>
      </c>
      <c r="AC62" s="10" t="s">
        <v>7</v>
      </c>
      <c r="AD62" s="9">
        <v>0.9254</v>
      </c>
      <c r="AE62" s="9">
        <v>0.9708</v>
      </c>
      <c r="AF62" s="9">
        <v>0.81369999999999998</v>
      </c>
      <c r="AJ62" s="10" t="s">
        <v>7</v>
      </c>
      <c r="AK62" s="9">
        <v>0.80510000000000004</v>
      </c>
      <c r="AL62" s="9">
        <v>0.92090000000000005</v>
      </c>
      <c r="AM62" s="9">
        <v>0.89139999999999997</v>
      </c>
    </row>
    <row r="63" spans="1:39" x14ac:dyDescent="0.45">
      <c r="A63" s="10" t="s">
        <v>8</v>
      </c>
      <c r="B63" s="9">
        <v>0.17499999999999999</v>
      </c>
      <c r="C63" s="9">
        <v>0.20039999999999999</v>
      </c>
      <c r="D63" s="9">
        <v>0.88980000000000004</v>
      </c>
      <c r="H63" s="10" t="s">
        <v>8</v>
      </c>
      <c r="I63" s="9">
        <v>4.1000000000000002E-2</v>
      </c>
      <c r="J63" s="9">
        <v>0.41639999999999999</v>
      </c>
      <c r="K63" s="9">
        <v>0.37659999999999999</v>
      </c>
      <c r="O63" s="10" t="s">
        <v>8</v>
      </c>
      <c r="P63" s="9">
        <v>0.73650000000000004</v>
      </c>
      <c r="Q63" s="9">
        <v>0.4299</v>
      </c>
      <c r="R63" s="9">
        <v>0.30590000000000001</v>
      </c>
      <c r="V63" s="10" t="s">
        <v>8</v>
      </c>
      <c r="W63" s="9">
        <v>0.58360000000000001</v>
      </c>
      <c r="X63" s="9">
        <v>0.60409999999999997</v>
      </c>
      <c r="Y63" s="9">
        <v>0.73670000000000002</v>
      </c>
      <c r="AC63" s="10" t="s">
        <v>8</v>
      </c>
      <c r="AD63" s="9">
        <v>0.2959</v>
      </c>
      <c r="AE63" s="9">
        <v>0.91859999999999997</v>
      </c>
      <c r="AF63" s="9">
        <v>4.0099999999999997E-2</v>
      </c>
      <c r="AJ63" s="10" t="s">
        <v>8</v>
      </c>
      <c r="AK63" s="9">
        <v>1.0699999999999999E-2</v>
      </c>
      <c r="AL63" s="9">
        <v>0.47649999999999998</v>
      </c>
      <c r="AM63" s="9">
        <v>0.2409</v>
      </c>
    </row>
    <row r="64" spans="1:39" x14ac:dyDescent="0.45">
      <c r="A64" s="10" t="s">
        <v>10</v>
      </c>
      <c r="B64" s="9" t="s">
        <v>12</v>
      </c>
      <c r="C64" s="9" t="s">
        <v>12</v>
      </c>
      <c r="D64" s="9" t="s">
        <v>12</v>
      </c>
      <c r="H64" s="10" t="s">
        <v>10</v>
      </c>
      <c r="I64" s="9" t="s">
        <v>11</v>
      </c>
      <c r="J64" s="9" t="s">
        <v>12</v>
      </c>
      <c r="K64" s="9" t="s">
        <v>12</v>
      </c>
      <c r="O64" s="10" t="s">
        <v>10</v>
      </c>
      <c r="P64" s="9" t="s">
        <v>12</v>
      </c>
      <c r="Q64" s="9" t="s">
        <v>12</v>
      </c>
      <c r="R64" s="9" t="s">
        <v>12</v>
      </c>
      <c r="V64" s="10" t="s">
        <v>10</v>
      </c>
      <c r="W64" s="9" t="s">
        <v>12</v>
      </c>
      <c r="X64" s="9" t="s">
        <v>12</v>
      </c>
      <c r="Y64" s="9" t="s">
        <v>12</v>
      </c>
      <c r="AC64" s="10" t="s">
        <v>10</v>
      </c>
      <c r="AD64" s="9" t="s">
        <v>12</v>
      </c>
      <c r="AE64" s="9" t="s">
        <v>12</v>
      </c>
      <c r="AF64" s="9" t="s">
        <v>11</v>
      </c>
      <c r="AJ64" s="10" t="s">
        <v>10</v>
      </c>
      <c r="AK64" s="9" t="s">
        <v>11</v>
      </c>
      <c r="AL64" s="9" t="s">
        <v>12</v>
      </c>
      <c r="AM64" s="9" t="s">
        <v>12</v>
      </c>
    </row>
    <row r="65" spans="1:39" x14ac:dyDescent="0.45">
      <c r="A65" s="10" t="s">
        <v>13</v>
      </c>
      <c r="B65" s="9" t="s">
        <v>15</v>
      </c>
      <c r="C65" s="9" t="s">
        <v>15</v>
      </c>
      <c r="D65" s="9" t="s">
        <v>15</v>
      </c>
      <c r="H65" s="10" t="s">
        <v>13</v>
      </c>
      <c r="I65" s="9" t="s">
        <v>16</v>
      </c>
      <c r="J65" s="9" t="s">
        <v>15</v>
      </c>
      <c r="K65" s="9" t="s">
        <v>15</v>
      </c>
      <c r="O65" s="10" t="s">
        <v>13</v>
      </c>
      <c r="P65" s="9" t="s">
        <v>15</v>
      </c>
      <c r="Q65" s="9" t="s">
        <v>15</v>
      </c>
      <c r="R65" s="9" t="s">
        <v>15</v>
      </c>
      <c r="V65" s="10" t="s">
        <v>13</v>
      </c>
      <c r="W65" s="9" t="s">
        <v>15</v>
      </c>
      <c r="X65" s="9" t="s">
        <v>15</v>
      </c>
      <c r="Y65" s="9" t="s">
        <v>15</v>
      </c>
      <c r="AC65" s="10" t="s">
        <v>13</v>
      </c>
      <c r="AD65" s="9" t="s">
        <v>15</v>
      </c>
      <c r="AE65" s="9" t="s">
        <v>15</v>
      </c>
      <c r="AF65" s="9" t="s">
        <v>16</v>
      </c>
      <c r="AJ65" s="10" t="s">
        <v>13</v>
      </c>
      <c r="AK65" s="9" t="s">
        <v>16</v>
      </c>
      <c r="AL65" s="9" t="s">
        <v>15</v>
      </c>
      <c r="AM65" s="9" t="s">
        <v>15</v>
      </c>
    </row>
    <row r="66" spans="1:39" x14ac:dyDescent="0.45">
      <c r="A66" s="10"/>
      <c r="B66" s="9"/>
      <c r="C66" s="9"/>
      <c r="D66" s="9"/>
    </row>
    <row r="67" spans="1:39" x14ac:dyDescent="0.45">
      <c r="A67" s="10" t="s">
        <v>18</v>
      </c>
      <c r="B67" s="9"/>
      <c r="C67" s="9"/>
      <c r="D67" s="9"/>
      <c r="H67" s="10" t="s">
        <v>18</v>
      </c>
      <c r="I67" s="9"/>
      <c r="J67" s="9"/>
      <c r="K67" s="9"/>
      <c r="O67" s="10" t="s">
        <v>18</v>
      </c>
      <c r="P67" s="9"/>
      <c r="Q67" s="9"/>
      <c r="R67" s="9"/>
      <c r="V67" s="10" t="s">
        <v>18</v>
      </c>
      <c r="W67" s="9"/>
      <c r="X67" s="9"/>
      <c r="Y67" s="9"/>
      <c r="AC67" s="10" t="s">
        <v>18</v>
      </c>
      <c r="AD67" s="9"/>
      <c r="AE67" s="9"/>
      <c r="AF67" s="9"/>
      <c r="AJ67" s="10" t="s">
        <v>18</v>
      </c>
      <c r="AK67" s="9"/>
      <c r="AL67" s="9"/>
      <c r="AM67" s="9"/>
    </row>
    <row r="68" spans="1:39" x14ac:dyDescent="0.45">
      <c r="A68" s="10" t="s">
        <v>19</v>
      </c>
      <c r="B68" s="9">
        <v>-33</v>
      </c>
      <c r="C68" s="9">
        <v>-8</v>
      </c>
      <c r="D68" s="9">
        <v>-36</v>
      </c>
      <c r="H68" s="10" t="s">
        <v>19</v>
      </c>
      <c r="I68" s="9">
        <v>-8</v>
      </c>
      <c r="J68" s="9">
        <v>36</v>
      </c>
      <c r="K68" s="9">
        <v>36</v>
      </c>
      <c r="O68" s="10" t="s">
        <v>19</v>
      </c>
      <c r="P68" s="9">
        <v>-10</v>
      </c>
      <c r="Q68" s="9">
        <v>8</v>
      </c>
      <c r="R68" s="9">
        <v>32</v>
      </c>
      <c r="V68" s="10" t="s">
        <v>19</v>
      </c>
      <c r="W68" s="9">
        <v>6</v>
      </c>
      <c r="X68" s="9">
        <v>-10</v>
      </c>
      <c r="Y68" s="9">
        <v>10</v>
      </c>
      <c r="AC68" s="10" t="s">
        <v>19</v>
      </c>
      <c r="AD68" s="9">
        <v>29</v>
      </c>
      <c r="AE68" s="9">
        <v>46</v>
      </c>
      <c r="AF68" s="9">
        <v>32</v>
      </c>
      <c r="AJ68" s="10" t="s">
        <v>19</v>
      </c>
      <c r="AK68" s="9">
        <v>-42</v>
      </c>
      <c r="AL68" s="9">
        <v>0</v>
      </c>
      <c r="AM68" s="9">
        <v>36</v>
      </c>
    </row>
    <row r="69" spans="1:39" x14ac:dyDescent="0.45">
      <c r="A69" s="10" t="s">
        <v>20</v>
      </c>
      <c r="B69" s="9">
        <v>29</v>
      </c>
      <c r="C69" s="9">
        <v>14</v>
      </c>
      <c r="D69" s="9">
        <v>0</v>
      </c>
      <c r="H69" s="10" t="s">
        <v>20</v>
      </c>
      <c r="I69" s="9">
        <v>35</v>
      </c>
      <c r="J69" s="9">
        <v>51</v>
      </c>
      <c r="K69" s="9">
        <v>36</v>
      </c>
      <c r="O69" s="10" t="s">
        <v>20</v>
      </c>
      <c r="P69" s="9">
        <v>0</v>
      </c>
      <c r="Q69" s="9">
        <v>22</v>
      </c>
      <c r="R69" s="9">
        <v>34</v>
      </c>
      <c r="V69" s="10" t="s">
        <v>20</v>
      </c>
      <c r="W69" s="9">
        <v>8</v>
      </c>
      <c r="X69" s="9">
        <v>13</v>
      </c>
      <c r="Y69" s="9">
        <v>10</v>
      </c>
      <c r="AC69" s="10" t="s">
        <v>20</v>
      </c>
      <c r="AD69" s="9">
        <v>60</v>
      </c>
      <c r="AE69" s="9">
        <v>62</v>
      </c>
      <c r="AF69" s="9">
        <v>34</v>
      </c>
      <c r="AJ69" s="10" t="s">
        <v>20</v>
      </c>
      <c r="AK69" s="9">
        <v>18</v>
      </c>
      <c r="AL69" s="9">
        <v>14</v>
      </c>
      <c r="AM69" s="9">
        <v>36</v>
      </c>
    </row>
    <row r="70" spans="1:39" x14ac:dyDescent="0.45">
      <c r="A70" s="10" t="s">
        <v>21</v>
      </c>
      <c r="B70" s="9">
        <v>-62</v>
      </c>
      <c r="C70" s="9">
        <v>-22</v>
      </c>
      <c r="D70" s="9">
        <v>-36</v>
      </c>
      <c r="H70" s="10" t="s">
        <v>21</v>
      </c>
      <c r="I70" s="9">
        <v>-43</v>
      </c>
      <c r="J70" s="9">
        <v>-15</v>
      </c>
      <c r="K70" s="9">
        <v>0</v>
      </c>
      <c r="O70" s="10" t="s">
        <v>21</v>
      </c>
      <c r="P70" s="9">
        <v>-10</v>
      </c>
      <c r="Q70" s="9">
        <v>-14</v>
      </c>
      <c r="R70" s="9">
        <v>-2</v>
      </c>
      <c r="V70" s="10" t="s">
        <v>21</v>
      </c>
      <c r="W70" s="9">
        <v>-2</v>
      </c>
      <c r="X70" s="9">
        <v>-23</v>
      </c>
      <c r="Y70" s="9">
        <v>0</v>
      </c>
      <c r="AC70" s="10" t="s">
        <v>21</v>
      </c>
      <c r="AD70" s="9">
        <v>-31</v>
      </c>
      <c r="AE70" s="9">
        <v>-16</v>
      </c>
      <c r="AF70" s="9">
        <v>-2</v>
      </c>
      <c r="AJ70" s="10" t="s">
        <v>21</v>
      </c>
      <c r="AK70" s="9">
        <v>-60</v>
      </c>
      <c r="AL70" s="9">
        <v>-14</v>
      </c>
      <c r="AM70" s="9">
        <v>0</v>
      </c>
    </row>
    <row r="71" spans="1:39" x14ac:dyDescent="0.45">
      <c r="A71" s="10" t="s">
        <v>22</v>
      </c>
      <c r="B71" s="9">
        <v>0.27</v>
      </c>
      <c r="C71" s="9">
        <v>0.64</v>
      </c>
      <c r="D71" s="9">
        <v>8.0000000000000002E-3</v>
      </c>
      <c r="H71" s="10" t="s">
        <v>22</v>
      </c>
      <c r="I71" s="9">
        <v>0.79</v>
      </c>
      <c r="J71" s="9">
        <v>0.12</v>
      </c>
      <c r="K71" s="9">
        <v>8.0000000000000002E-3</v>
      </c>
      <c r="O71" s="10" t="s">
        <v>22</v>
      </c>
      <c r="P71" s="9">
        <v>0.13</v>
      </c>
      <c r="Q71" s="9">
        <v>0.64</v>
      </c>
      <c r="R71" s="9">
        <v>0.02</v>
      </c>
      <c r="V71" s="10" t="s">
        <v>22</v>
      </c>
      <c r="W71" s="9">
        <v>0.38</v>
      </c>
      <c r="X71" s="9">
        <v>0.55000000000000004</v>
      </c>
      <c r="Y71" s="9">
        <v>0.13</v>
      </c>
      <c r="AC71" s="10" t="s">
        <v>22</v>
      </c>
      <c r="AD71" s="9">
        <v>0.34</v>
      </c>
      <c r="AE71" s="9">
        <v>0.08</v>
      </c>
      <c r="AF71" s="9">
        <v>0.02</v>
      </c>
      <c r="AJ71" s="10" t="s">
        <v>22</v>
      </c>
      <c r="AK71" s="9">
        <v>0.11</v>
      </c>
      <c r="AL71" s="9" t="s">
        <v>23</v>
      </c>
      <c r="AM71" s="9">
        <v>8.0000000000000002E-3</v>
      </c>
    </row>
    <row r="72" spans="1:39" x14ac:dyDescent="0.45">
      <c r="A72" s="10" t="s">
        <v>24</v>
      </c>
      <c r="B72" s="9" t="s">
        <v>25</v>
      </c>
      <c r="C72" s="9" t="s">
        <v>25</v>
      </c>
      <c r="D72" s="9" t="s">
        <v>25</v>
      </c>
      <c r="H72" s="10" t="s">
        <v>24</v>
      </c>
      <c r="I72" s="9" t="s">
        <v>25</v>
      </c>
      <c r="J72" s="9" t="s">
        <v>25</v>
      </c>
      <c r="K72" s="9" t="s">
        <v>25</v>
      </c>
      <c r="O72" s="10" t="s">
        <v>24</v>
      </c>
      <c r="P72" s="9" t="s">
        <v>25</v>
      </c>
      <c r="Q72" s="9" t="s">
        <v>25</v>
      </c>
      <c r="R72" s="9" t="s">
        <v>25</v>
      </c>
      <c r="V72" s="10" t="s">
        <v>24</v>
      </c>
      <c r="W72" s="9" t="s">
        <v>25</v>
      </c>
      <c r="X72" s="9" t="s">
        <v>25</v>
      </c>
      <c r="Y72" s="9" t="s">
        <v>25</v>
      </c>
      <c r="AC72" s="10" t="s">
        <v>24</v>
      </c>
      <c r="AD72" s="9" t="s">
        <v>25</v>
      </c>
      <c r="AE72" s="9" t="s">
        <v>25</v>
      </c>
      <c r="AF72" s="9" t="s">
        <v>25</v>
      </c>
      <c r="AJ72" s="10" t="s">
        <v>24</v>
      </c>
      <c r="AK72" s="9" t="s">
        <v>25</v>
      </c>
      <c r="AL72" s="9" t="s">
        <v>25</v>
      </c>
      <c r="AM72" s="9" t="s">
        <v>25</v>
      </c>
    </row>
    <row r="73" spans="1:39" x14ac:dyDescent="0.45">
      <c r="A73" s="10" t="s">
        <v>13</v>
      </c>
      <c r="B73" s="9" t="s">
        <v>15</v>
      </c>
      <c r="C73" s="9" t="s">
        <v>15</v>
      </c>
      <c r="D73" s="9" t="s">
        <v>26</v>
      </c>
      <c r="H73" s="10" t="s">
        <v>13</v>
      </c>
      <c r="I73" s="9" t="s">
        <v>15</v>
      </c>
      <c r="J73" s="9" t="s">
        <v>15</v>
      </c>
      <c r="K73" s="9" t="s">
        <v>26</v>
      </c>
      <c r="O73" s="10" t="s">
        <v>13</v>
      </c>
      <c r="P73" s="9" t="s">
        <v>15</v>
      </c>
      <c r="Q73" s="9" t="s">
        <v>15</v>
      </c>
      <c r="R73" s="9" t="s">
        <v>16</v>
      </c>
      <c r="V73" s="10" t="s">
        <v>13</v>
      </c>
      <c r="W73" s="9" t="s">
        <v>15</v>
      </c>
      <c r="X73" s="9" t="s">
        <v>15</v>
      </c>
      <c r="Y73" s="9" t="s">
        <v>15</v>
      </c>
      <c r="AC73" s="10" t="s">
        <v>13</v>
      </c>
      <c r="AD73" s="9" t="s">
        <v>15</v>
      </c>
      <c r="AE73" s="9" t="s">
        <v>15</v>
      </c>
      <c r="AF73" s="9" t="s">
        <v>16</v>
      </c>
      <c r="AJ73" s="10" t="s">
        <v>13</v>
      </c>
      <c r="AK73" s="9" t="s">
        <v>15</v>
      </c>
      <c r="AL73" s="9" t="s">
        <v>15</v>
      </c>
      <c r="AM73" s="9" t="s">
        <v>26</v>
      </c>
    </row>
    <row r="74" spans="1:39" x14ac:dyDescent="0.45">
      <c r="A74" s="10" t="s">
        <v>27</v>
      </c>
      <c r="B74" s="9" t="s">
        <v>11</v>
      </c>
      <c r="C74" s="9" t="s">
        <v>11</v>
      </c>
      <c r="D74" s="9" t="s">
        <v>12</v>
      </c>
      <c r="H74" s="10" t="s">
        <v>27</v>
      </c>
      <c r="I74" s="9" t="s">
        <v>11</v>
      </c>
      <c r="J74" s="9" t="s">
        <v>11</v>
      </c>
      <c r="K74" s="9" t="s">
        <v>12</v>
      </c>
      <c r="O74" s="10" t="s">
        <v>27</v>
      </c>
      <c r="P74" s="9" t="s">
        <v>11</v>
      </c>
      <c r="Q74" s="9" t="s">
        <v>11</v>
      </c>
      <c r="R74" s="9" t="s">
        <v>12</v>
      </c>
      <c r="V74" s="10" t="s">
        <v>27</v>
      </c>
      <c r="W74" s="9" t="s">
        <v>11</v>
      </c>
      <c r="X74" s="9" t="s">
        <v>11</v>
      </c>
      <c r="Y74" s="9" t="s">
        <v>11</v>
      </c>
      <c r="AC74" s="10" t="s">
        <v>27</v>
      </c>
      <c r="AD74" s="9" t="s">
        <v>11</v>
      </c>
      <c r="AE74" s="9" t="s">
        <v>11</v>
      </c>
      <c r="AF74" s="9" t="s">
        <v>12</v>
      </c>
      <c r="AJ74" s="10" t="s">
        <v>27</v>
      </c>
      <c r="AK74" s="9" t="s">
        <v>11</v>
      </c>
      <c r="AL74" s="9" t="s">
        <v>11</v>
      </c>
      <c r="AM74" s="9" t="s">
        <v>12</v>
      </c>
    </row>
    <row r="75" spans="1:39" x14ac:dyDescent="0.45">
      <c r="A75" s="10"/>
      <c r="B75" s="9"/>
      <c r="C75" s="9"/>
      <c r="D75" s="9"/>
      <c r="E75" s="9"/>
    </row>
  </sheetData>
  <mergeCells count="12">
    <mergeCell ref="AK1:AP1"/>
    <mergeCell ref="B31:G31"/>
    <mergeCell ref="I31:N31"/>
    <mergeCell ref="P31:U31"/>
    <mergeCell ref="W31:AB31"/>
    <mergeCell ref="AD31:AI31"/>
    <mergeCell ref="AK31:AP31"/>
    <mergeCell ref="P1:U1"/>
    <mergeCell ref="B1:G1"/>
    <mergeCell ref="I1:N1"/>
    <mergeCell ref="W1:AB1"/>
    <mergeCell ref="AD1:AI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151C2-F9E6-40EB-BC67-83CA6175D79C}">
  <dimension ref="B1:AJ85"/>
  <sheetViews>
    <sheetView zoomScale="70" zoomScaleNormal="70" workbookViewId="0">
      <selection activeCell="F54" sqref="F54"/>
    </sheetView>
  </sheetViews>
  <sheetFormatPr defaultColWidth="9.19921875" defaultRowHeight="14.25" x14ac:dyDescent="0.45"/>
  <cols>
    <col min="2" max="2" width="30.19921875" bestFit="1" customWidth="1"/>
    <col min="3" max="3" width="7.6640625" bestFit="1" customWidth="1"/>
    <col min="4" max="4" width="15.6640625" bestFit="1" customWidth="1"/>
    <col min="5" max="5" width="8.46484375" bestFit="1" customWidth="1"/>
    <col min="6" max="6" width="15.265625" bestFit="1" customWidth="1"/>
    <col min="7" max="8" width="7.6640625" bestFit="1" customWidth="1"/>
    <col min="9" max="9" width="15.6640625" bestFit="1" customWidth="1"/>
    <col min="10" max="10" width="6.86328125" bestFit="1" customWidth="1"/>
    <col min="11" max="11" width="15.265625" bestFit="1" customWidth="1"/>
    <col min="12" max="12" width="30.19921875" bestFit="1" customWidth="1"/>
    <col min="13" max="13" width="7.6640625" bestFit="1" customWidth="1"/>
    <col min="14" max="14" width="15.6640625" customWidth="1"/>
    <col min="15" max="15" width="8.46484375" bestFit="1" customWidth="1"/>
    <col min="16" max="16" width="15.265625" bestFit="1" customWidth="1"/>
    <col min="17" max="17" width="7.6640625" bestFit="1" customWidth="1"/>
    <col min="18" max="18" width="8.06640625" bestFit="1" customWidth="1"/>
    <col min="19" max="19" width="15.6640625" bestFit="1" customWidth="1"/>
    <col min="20" max="20" width="8.06640625" bestFit="1" customWidth="1"/>
    <col min="21" max="21" width="15.265625" bestFit="1" customWidth="1"/>
    <col min="22" max="22" width="1.59765625" customWidth="1"/>
    <col min="23" max="23" width="5.796875" bestFit="1" customWidth="1"/>
    <col min="24" max="24" width="15.6640625" bestFit="1" customWidth="1"/>
    <col min="25" max="25" width="5.796875" bestFit="1" customWidth="1"/>
    <col min="26" max="26" width="15.265625" bestFit="1" customWidth="1"/>
    <col min="27" max="27" width="2.53125" customWidth="1"/>
    <col min="28" max="28" width="6.86328125" bestFit="1" customWidth="1"/>
    <col min="29" max="29" width="15.6640625" bestFit="1" customWidth="1"/>
    <col min="30" max="30" width="6.86328125" bestFit="1" customWidth="1"/>
    <col min="31" max="31" width="15.265625" bestFit="1" customWidth="1"/>
    <col min="32" max="32" width="2.59765625" customWidth="1"/>
    <col min="33" max="33" width="6.86328125" bestFit="1" customWidth="1"/>
    <col min="34" max="34" width="15.6640625" bestFit="1" customWidth="1"/>
    <col min="35" max="35" width="6.86328125" bestFit="1" customWidth="1"/>
    <col min="36" max="36" width="15.265625" bestFit="1" customWidth="1"/>
  </cols>
  <sheetData>
    <row r="1" spans="2:36" x14ac:dyDescent="0.45">
      <c r="C1" s="175" t="s">
        <v>28</v>
      </c>
      <c r="D1" s="175"/>
      <c r="E1" s="175"/>
      <c r="F1" s="175"/>
      <c r="H1" s="175" t="s">
        <v>44</v>
      </c>
      <c r="I1" s="175"/>
      <c r="J1" s="175"/>
      <c r="K1" s="175"/>
      <c r="M1" s="175" t="s">
        <v>45</v>
      </c>
      <c r="N1" s="175"/>
      <c r="O1" s="175"/>
      <c r="P1" s="175"/>
      <c r="R1" s="175" t="s">
        <v>46</v>
      </c>
      <c r="S1" s="175"/>
      <c r="T1" s="175"/>
      <c r="U1" s="175"/>
      <c r="W1" s="175" t="s">
        <v>47</v>
      </c>
      <c r="X1" s="175"/>
      <c r="Y1" s="175"/>
      <c r="Z1" s="175"/>
      <c r="AB1" s="175" t="s">
        <v>48</v>
      </c>
      <c r="AC1" s="175"/>
      <c r="AD1" s="175"/>
      <c r="AE1" s="175"/>
      <c r="AG1" s="175" t="s">
        <v>49</v>
      </c>
      <c r="AH1" s="175"/>
      <c r="AI1" s="175"/>
      <c r="AJ1" s="175"/>
    </row>
    <row r="2" spans="2:36" x14ac:dyDescent="0.45">
      <c r="B2" s="17" t="s">
        <v>41</v>
      </c>
      <c r="C2" s="15">
        <v>0</v>
      </c>
      <c r="D2" s="15" t="s">
        <v>43</v>
      </c>
      <c r="E2" s="4">
        <v>0</v>
      </c>
      <c r="F2" s="4" t="s">
        <v>42</v>
      </c>
      <c r="H2" s="15">
        <v>0</v>
      </c>
      <c r="I2" s="15" t="s">
        <v>43</v>
      </c>
      <c r="J2" s="4">
        <v>0</v>
      </c>
      <c r="K2" s="4" t="s">
        <v>42</v>
      </c>
      <c r="M2" s="15">
        <v>0</v>
      </c>
      <c r="N2" s="15" t="s">
        <v>43</v>
      </c>
      <c r="O2" s="4">
        <v>0</v>
      </c>
      <c r="P2" s="4" t="s">
        <v>42</v>
      </c>
      <c r="R2" s="15">
        <v>0</v>
      </c>
      <c r="S2" s="15" t="s">
        <v>43</v>
      </c>
      <c r="T2" s="4">
        <v>0</v>
      </c>
      <c r="U2" s="4" t="s">
        <v>42</v>
      </c>
      <c r="W2" s="15">
        <v>0</v>
      </c>
      <c r="X2" s="15" t="s">
        <v>43</v>
      </c>
      <c r="Y2" s="4">
        <v>0</v>
      </c>
      <c r="Z2" s="4" t="s">
        <v>42</v>
      </c>
      <c r="AB2" s="15">
        <v>0</v>
      </c>
      <c r="AC2" s="15" t="s">
        <v>43</v>
      </c>
      <c r="AD2" s="4">
        <v>0</v>
      </c>
      <c r="AE2" s="4" t="s">
        <v>42</v>
      </c>
      <c r="AG2" s="15">
        <v>0</v>
      </c>
      <c r="AH2" s="15" t="s">
        <v>43</v>
      </c>
      <c r="AI2" s="4">
        <v>0</v>
      </c>
      <c r="AJ2" s="4" t="s">
        <v>42</v>
      </c>
    </row>
    <row r="3" spans="2:36" x14ac:dyDescent="0.45">
      <c r="B3" t="s">
        <v>50</v>
      </c>
      <c r="C3">
        <v>30891</v>
      </c>
      <c r="D3">
        <v>21768</v>
      </c>
      <c r="E3">
        <v>30891</v>
      </c>
      <c r="F3">
        <v>10459</v>
      </c>
      <c r="H3">
        <v>21160</v>
      </c>
      <c r="I3">
        <v>17531</v>
      </c>
      <c r="J3">
        <v>21160</v>
      </c>
      <c r="K3">
        <v>16230</v>
      </c>
      <c r="AB3">
        <v>2138</v>
      </c>
      <c r="AC3">
        <v>1894</v>
      </c>
      <c r="AD3">
        <v>2138</v>
      </c>
      <c r="AE3">
        <v>1894</v>
      </c>
      <c r="AG3">
        <v>9929</v>
      </c>
      <c r="AH3">
        <v>10248</v>
      </c>
      <c r="AI3">
        <v>9929</v>
      </c>
      <c r="AJ3">
        <v>11881</v>
      </c>
    </row>
    <row r="4" spans="2:36" x14ac:dyDescent="0.45">
      <c r="C4">
        <v>12874</v>
      </c>
      <c r="D4">
        <v>13701</v>
      </c>
      <c r="E4">
        <v>12874</v>
      </c>
      <c r="F4">
        <v>11146</v>
      </c>
      <c r="H4">
        <v>20472</v>
      </c>
      <c r="I4">
        <v>13388</v>
      </c>
      <c r="J4">
        <v>20472</v>
      </c>
      <c r="K4">
        <v>12669</v>
      </c>
      <c r="AB4">
        <v>1600</v>
      </c>
      <c r="AC4">
        <v>3837</v>
      </c>
      <c r="AD4">
        <v>1600</v>
      </c>
      <c r="AE4">
        <v>3109</v>
      </c>
      <c r="AG4">
        <v>10970</v>
      </c>
      <c r="AH4">
        <v>10294</v>
      </c>
      <c r="AI4">
        <v>10970</v>
      </c>
      <c r="AJ4">
        <v>9014</v>
      </c>
    </row>
    <row r="6" spans="2:36" x14ac:dyDescent="0.45">
      <c r="C6">
        <v>27410</v>
      </c>
      <c r="D6">
        <v>20137</v>
      </c>
      <c r="E6">
        <v>27410</v>
      </c>
      <c r="F6">
        <v>12496</v>
      </c>
      <c r="H6">
        <v>11746</v>
      </c>
      <c r="I6">
        <v>7869</v>
      </c>
      <c r="J6">
        <v>11746</v>
      </c>
      <c r="K6">
        <v>7714</v>
      </c>
      <c r="AB6">
        <v>2219</v>
      </c>
      <c r="AC6">
        <v>2013</v>
      </c>
      <c r="AD6">
        <v>2219</v>
      </c>
      <c r="AE6">
        <v>2270</v>
      </c>
      <c r="AG6">
        <v>15782</v>
      </c>
      <c r="AH6">
        <v>14891</v>
      </c>
      <c r="AI6">
        <v>15782</v>
      </c>
      <c r="AJ6">
        <v>17779</v>
      </c>
    </row>
    <row r="7" spans="2:36" x14ac:dyDescent="0.45">
      <c r="C7">
        <v>20472</v>
      </c>
      <c r="D7">
        <v>27939</v>
      </c>
      <c r="E7">
        <v>20472</v>
      </c>
      <c r="F7">
        <v>14686</v>
      </c>
      <c r="H7">
        <v>10156</v>
      </c>
      <c r="I7">
        <v>9599</v>
      </c>
      <c r="J7">
        <v>10156</v>
      </c>
      <c r="K7">
        <v>7479</v>
      </c>
      <c r="AB7">
        <v>3052</v>
      </c>
      <c r="AC7">
        <v>3132</v>
      </c>
      <c r="AD7">
        <v>3052</v>
      </c>
      <c r="AE7">
        <v>2843</v>
      </c>
      <c r="AG7">
        <v>21110</v>
      </c>
      <c r="AH7">
        <v>18676</v>
      </c>
      <c r="AI7">
        <v>21110</v>
      </c>
      <c r="AJ7">
        <v>15636</v>
      </c>
    </row>
    <row r="9" spans="2:36" x14ac:dyDescent="0.45">
      <c r="B9" t="s">
        <v>33</v>
      </c>
      <c r="C9">
        <v>5611</v>
      </c>
      <c r="D9">
        <v>2415</v>
      </c>
      <c r="E9">
        <v>5611</v>
      </c>
      <c r="F9">
        <v>3013</v>
      </c>
      <c r="R9">
        <v>9475</v>
      </c>
      <c r="S9">
        <v>11181</v>
      </c>
      <c r="T9">
        <v>9475</v>
      </c>
      <c r="U9">
        <v>13619</v>
      </c>
      <c r="W9">
        <v>1158</v>
      </c>
      <c r="X9">
        <v>805</v>
      </c>
      <c r="Y9">
        <v>1158</v>
      </c>
      <c r="Z9">
        <v>1065</v>
      </c>
      <c r="AB9">
        <v>6110</v>
      </c>
      <c r="AC9">
        <v>9792</v>
      </c>
      <c r="AD9">
        <v>6110</v>
      </c>
      <c r="AE9">
        <v>7429</v>
      </c>
      <c r="AG9">
        <v>3186</v>
      </c>
      <c r="AH9">
        <v>2747</v>
      </c>
      <c r="AI9">
        <v>3186</v>
      </c>
      <c r="AJ9">
        <v>3186</v>
      </c>
    </row>
    <row r="10" spans="2:36" x14ac:dyDescent="0.45">
      <c r="C10">
        <v>7585</v>
      </c>
      <c r="D10">
        <v>3853</v>
      </c>
      <c r="E10">
        <v>7585</v>
      </c>
      <c r="F10">
        <v>5166</v>
      </c>
      <c r="H10">
        <v>1082</v>
      </c>
      <c r="I10">
        <v>1009</v>
      </c>
      <c r="J10">
        <v>1082</v>
      </c>
      <c r="K10">
        <v>1126</v>
      </c>
      <c r="R10">
        <v>11638</v>
      </c>
      <c r="S10">
        <v>10785</v>
      </c>
      <c r="T10">
        <v>11638</v>
      </c>
      <c r="U10">
        <v>11773</v>
      </c>
      <c r="AB10">
        <v>808</v>
      </c>
      <c r="AC10">
        <v>2249</v>
      </c>
      <c r="AD10">
        <v>808</v>
      </c>
      <c r="AE10">
        <v>2206</v>
      </c>
      <c r="AG10">
        <v>1787</v>
      </c>
      <c r="AH10">
        <v>2485</v>
      </c>
      <c r="AI10">
        <v>1787</v>
      </c>
      <c r="AJ10">
        <v>2859</v>
      </c>
    </row>
    <row r="11" spans="2:36" x14ac:dyDescent="0.45">
      <c r="C11">
        <v>958</v>
      </c>
      <c r="D11">
        <v>834</v>
      </c>
      <c r="E11">
        <v>958</v>
      </c>
      <c r="F11">
        <v>1570</v>
      </c>
      <c r="H11">
        <v>1885</v>
      </c>
      <c r="I11">
        <v>2098</v>
      </c>
      <c r="J11">
        <v>1885</v>
      </c>
      <c r="K11">
        <v>2268</v>
      </c>
      <c r="R11">
        <v>13019</v>
      </c>
      <c r="S11">
        <v>12842</v>
      </c>
      <c r="T11">
        <v>13019</v>
      </c>
      <c r="U11">
        <v>13754</v>
      </c>
      <c r="W11">
        <v>5748</v>
      </c>
      <c r="X11">
        <v>6929</v>
      </c>
      <c r="Y11">
        <v>5748</v>
      </c>
      <c r="Z11">
        <v>7880</v>
      </c>
      <c r="AB11">
        <v>3526</v>
      </c>
      <c r="AC11">
        <v>5418</v>
      </c>
      <c r="AD11">
        <v>3526</v>
      </c>
      <c r="AE11">
        <v>5963</v>
      </c>
      <c r="AG11">
        <v>3103</v>
      </c>
      <c r="AH11">
        <v>4122</v>
      </c>
      <c r="AI11">
        <v>3103</v>
      </c>
      <c r="AJ11">
        <v>4973</v>
      </c>
    </row>
    <row r="12" spans="2:36" x14ac:dyDescent="0.45">
      <c r="C12">
        <v>2997</v>
      </c>
      <c r="D12">
        <v>2198</v>
      </c>
      <c r="E12">
        <v>2997</v>
      </c>
      <c r="F12">
        <v>3454</v>
      </c>
      <c r="H12">
        <v>1802</v>
      </c>
      <c r="I12">
        <v>1533</v>
      </c>
      <c r="J12">
        <v>1802</v>
      </c>
      <c r="K12">
        <v>1712</v>
      </c>
      <c r="R12">
        <v>12187</v>
      </c>
      <c r="S12">
        <v>11728</v>
      </c>
      <c r="T12">
        <v>12187</v>
      </c>
      <c r="U12">
        <v>12306</v>
      </c>
      <c r="W12">
        <v>5070</v>
      </c>
      <c r="X12">
        <v>5668</v>
      </c>
      <c r="Y12">
        <v>5070</v>
      </c>
      <c r="Z12">
        <v>6597</v>
      </c>
      <c r="AB12">
        <v>5564</v>
      </c>
      <c r="AC12">
        <v>6008</v>
      </c>
      <c r="AD12">
        <v>5564</v>
      </c>
      <c r="AE12">
        <v>3451</v>
      </c>
      <c r="AG12">
        <v>2556</v>
      </c>
      <c r="AH12">
        <v>2691</v>
      </c>
      <c r="AI12">
        <v>2556</v>
      </c>
      <c r="AJ12">
        <v>3278</v>
      </c>
    </row>
    <row r="13" spans="2:36" x14ac:dyDescent="0.45">
      <c r="C13">
        <v>873</v>
      </c>
      <c r="D13">
        <v>565</v>
      </c>
      <c r="E13">
        <v>873</v>
      </c>
      <c r="F13">
        <v>747</v>
      </c>
      <c r="H13">
        <v>770</v>
      </c>
      <c r="I13">
        <v>617</v>
      </c>
      <c r="J13">
        <v>770</v>
      </c>
      <c r="K13">
        <v>690</v>
      </c>
      <c r="R13">
        <v>3339</v>
      </c>
      <c r="S13">
        <v>2132</v>
      </c>
      <c r="T13">
        <v>3339</v>
      </c>
      <c r="U13">
        <v>2871</v>
      </c>
      <c r="W13">
        <v>4558</v>
      </c>
      <c r="X13">
        <v>919</v>
      </c>
      <c r="Y13">
        <v>4558</v>
      </c>
      <c r="Z13">
        <v>831</v>
      </c>
      <c r="AG13">
        <v>833</v>
      </c>
      <c r="AH13">
        <v>871</v>
      </c>
      <c r="AI13">
        <v>833</v>
      </c>
      <c r="AJ13">
        <v>1000</v>
      </c>
    </row>
    <row r="14" spans="2:36" x14ac:dyDescent="0.45">
      <c r="C14">
        <v>507</v>
      </c>
      <c r="D14">
        <v>238</v>
      </c>
      <c r="E14">
        <v>507</v>
      </c>
      <c r="F14">
        <v>636</v>
      </c>
      <c r="H14">
        <v>1342</v>
      </c>
      <c r="I14">
        <v>748</v>
      </c>
      <c r="J14">
        <v>1342</v>
      </c>
      <c r="K14">
        <v>1125</v>
      </c>
      <c r="R14">
        <v>2549</v>
      </c>
      <c r="S14">
        <v>1917</v>
      </c>
      <c r="T14">
        <v>2549</v>
      </c>
      <c r="U14">
        <v>2442</v>
      </c>
      <c r="AG14">
        <v>998</v>
      </c>
      <c r="AH14">
        <v>582</v>
      </c>
      <c r="AI14">
        <v>998</v>
      </c>
      <c r="AJ14">
        <v>1141</v>
      </c>
    </row>
    <row r="15" spans="2:36" x14ac:dyDescent="0.45">
      <c r="C15">
        <v>707</v>
      </c>
      <c r="D15">
        <v>440</v>
      </c>
      <c r="E15">
        <v>707</v>
      </c>
      <c r="F15">
        <v>743</v>
      </c>
      <c r="H15">
        <v>793</v>
      </c>
      <c r="I15">
        <v>596</v>
      </c>
      <c r="J15">
        <v>793</v>
      </c>
      <c r="K15">
        <v>650</v>
      </c>
      <c r="W15">
        <v>5625</v>
      </c>
      <c r="X15">
        <v>3209</v>
      </c>
      <c r="Y15">
        <v>5625</v>
      </c>
      <c r="Z15">
        <v>2804</v>
      </c>
      <c r="AG15">
        <v>950</v>
      </c>
      <c r="AH15">
        <v>972</v>
      </c>
      <c r="AI15">
        <v>950</v>
      </c>
      <c r="AJ15">
        <v>1119</v>
      </c>
    </row>
    <row r="16" spans="2:36" x14ac:dyDescent="0.45">
      <c r="C16">
        <v>2091</v>
      </c>
      <c r="D16">
        <v>685</v>
      </c>
      <c r="E16">
        <v>2091</v>
      </c>
      <c r="F16">
        <v>644</v>
      </c>
      <c r="H16">
        <v>562</v>
      </c>
      <c r="I16">
        <v>455</v>
      </c>
      <c r="J16">
        <v>562</v>
      </c>
      <c r="K16">
        <v>475</v>
      </c>
      <c r="R16">
        <v>3077</v>
      </c>
      <c r="S16">
        <v>2314</v>
      </c>
      <c r="T16">
        <v>3077</v>
      </c>
      <c r="U16">
        <v>3040</v>
      </c>
      <c r="W16">
        <v>3846</v>
      </c>
      <c r="X16">
        <v>5908</v>
      </c>
      <c r="Y16">
        <v>3846</v>
      </c>
      <c r="Z16">
        <v>3796</v>
      </c>
      <c r="AB16">
        <v>15239</v>
      </c>
      <c r="AC16">
        <v>13877</v>
      </c>
      <c r="AD16">
        <v>15239</v>
      </c>
      <c r="AE16">
        <v>18519</v>
      </c>
      <c r="AG16">
        <v>655</v>
      </c>
      <c r="AH16">
        <v>658</v>
      </c>
      <c r="AI16">
        <v>655</v>
      </c>
      <c r="AJ16">
        <v>630</v>
      </c>
    </row>
    <row r="17" spans="3:36" x14ac:dyDescent="0.45">
      <c r="C17">
        <v>10286</v>
      </c>
      <c r="D17">
        <v>6676</v>
      </c>
      <c r="E17">
        <v>10286</v>
      </c>
      <c r="F17">
        <v>7799</v>
      </c>
      <c r="M17">
        <v>7584</v>
      </c>
      <c r="N17">
        <v>7064</v>
      </c>
      <c r="O17">
        <v>7584</v>
      </c>
      <c r="P17">
        <v>8507</v>
      </c>
      <c r="R17">
        <v>2355</v>
      </c>
      <c r="S17">
        <v>2405</v>
      </c>
      <c r="T17">
        <v>2355</v>
      </c>
      <c r="U17">
        <v>2804</v>
      </c>
      <c r="AG17">
        <v>2071</v>
      </c>
      <c r="AH17">
        <v>2181</v>
      </c>
      <c r="AI17">
        <v>2071</v>
      </c>
      <c r="AJ17">
        <v>3031</v>
      </c>
    </row>
    <row r="18" spans="3:36" x14ac:dyDescent="0.45">
      <c r="C18">
        <v>8321</v>
      </c>
      <c r="D18">
        <v>8321</v>
      </c>
      <c r="E18">
        <v>8321</v>
      </c>
      <c r="F18">
        <v>11395</v>
      </c>
      <c r="H18">
        <v>11587</v>
      </c>
      <c r="I18">
        <v>9661</v>
      </c>
      <c r="J18">
        <v>11587</v>
      </c>
      <c r="K18">
        <v>11729</v>
      </c>
      <c r="M18">
        <v>6827</v>
      </c>
      <c r="N18">
        <v>6646</v>
      </c>
      <c r="O18">
        <v>6827</v>
      </c>
      <c r="P18">
        <v>7640</v>
      </c>
      <c r="R18">
        <v>69173</v>
      </c>
      <c r="S18">
        <v>40245</v>
      </c>
      <c r="T18">
        <v>69173</v>
      </c>
      <c r="U18">
        <v>58809</v>
      </c>
      <c r="AB18">
        <v>7438</v>
      </c>
      <c r="AC18">
        <v>10528</v>
      </c>
      <c r="AD18">
        <v>7438</v>
      </c>
      <c r="AE18">
        <v>10334</v>
      </c>
      <c r="AG18">
        <v>1659</v>
      </c>
      <c r="AH18">
        <v>1852</v>
      </c>
      <c r="AI18">
        <v>1659</v>
      </c>
      <c r="AJ18">
        <v>2374</v>
      </c>
    </row>
    <row r="19" spans="3:36" x14ac:dyDescent="0.45">
      <c r="H19">
        <v>12490</v>
      </c>
      <c r="I19">
        <v>9894</v>
      </c>
      <c r="J19">
        <v>12490</v>
      </c>
      <c r="K19">
        <v>10711</v>
      </c>
      <c r="M19">
        <v>7880</v>
      </c>
      <c r="N19">
        <v>7685</v>
      </c>
      <c r="O19">
        <v>7880</v>
      </c>
      <c r="P19">
        <v>8608</v>
      </c>
      <c r="R19">
        <v>102902</v>
      </c>
      <c r="S19">
        <v>57595</v>
      </c>
      <c r="T19">
        <v>102902</v>
      </c>
      <c r="U19">
        <v>39676</v>
      </c>
      <c r="AB19">
        <v>6106</v>
      </c>
      <c r="AC19">
        <v>9834</v>
      </c>
      <c r="AD19">
        <v>6106</v>
      </c>
      <c r="AE19">
        <v>7198</v>
      </c>
      <c r="AG19">
        <v>1671</v>
      </c>
      <c r="AH19">
        <v>1858</v>
      </c>
      <c r="AI19">
        <v>1671</v>
      </c>
      <c r="AJ19">
        <v>2243</v>
      </c>
    </row>
    <row r="20" spans="3:36" x14ac:dyDescent="0.45">
      <c r="C20">
        <v>11156</v>
      </c>
      <c r="D20">
        <v>11747</v>
      </c>
      <c r="E20">
        <v>11156</v>
      </c>
      <c r="F20">
        <v>12318</v>
      </c>
      <c r="H20">
        <v>11711</v>
      </c>
      <c r="I20">
        <v>9604</v>
      </c>
      <c r="J20">
        <v>11711</v>
      </c>
      <c r="K20">
        <v>10194</v>
      </c>
      <c r="R20">
        <v>75550</v>
      </c>
      <c r="S20">
        <v>50132</v>
      </c>
      <c r="T20">
        <v>75550</v>
      </c>
      <c r="U20">
        <v>34658</v>
      </c>
    </row>
    <row r="21" spans="3:36" x14ac:dyDescent="0.45">
      <c r="C21">
        <v>9038</v>
      </c>
      <c r="D21">
        <v>5521</v>
      </c>
      <c r="E21">
        <v>9038</v>
      </c>
      <c r="F21">
        <v>6383</v>
      </c>
      <c r="H21">
        <v>9561</v>
      </c>
      <c r="I21">
        <v>8570</v>
      </c>
      <c r="J21">
        <v>9561</v>
      </c>
      <c r="K21">
        <v>10567</v>
      </c>
      <c r="M21">
        <v>5276</v>
      </c>
      <c r="N21">
        <v>5184</v>
      </c>
      <c r="O21">
        <v>5276</v>
      </c>
      <c r="P21">
        <v>5590</v>
      </c>
      <c r="R21">
        <v>22183</v>
      </c>
      <c r="S21">
        <v>30274</v>
      </c>
      <c r="T21">
        <v>22183</v>
      </c>
      <c r="U21">
        <v>31718</v>
      </c>
      <c r="AG21">
        <v>1797</v>
      </c>
      <c r="AH21">
        <v>1985</v>
      </c>
      <c r="AI21">
        <v>1797</v>
      </c>
      <c r="AJ21">
        <v>2411</v>
      </c>
    </row>
    <row r="22" spans="3:36" x14ac:dyDescent="0.45">
      <c r="C22">
        <v>7197</v>
      </c>
      <c r="D22">
        <v>8024</v>
      </c>
      <c r="E22">
        <v>7197</v>
      </c>
      <c r="F22">
        <v>7522</v>
      </c>
      <c r="H22">
        <v>10225</v>
      </c>
      <c r="I22">
        <v>11782</v>
      </c>
      <c r="J22">
        <v>10225</v>
      </c>
      <c r="K22">
        <v>15529</v>
      </c>
      <c r="M22">
        <v>4257</v>
      </c>
      <c r="N22">
        <v>3249</v>
      </c>
      <c r="O22">
        <v>4257</v>
      </c>
      <c r="P22">
        <v>3775</v>
      </c>
      <c r="R22">
        <v>29323</v>
      </c>
      <c r="S22">
        <v>30739</v>
      </c>
      <c r="T22">
        <v>29323</v>
      </c>
      <c r="U22">
        <v>41082</v>
      </c>
      <c r="AG22">
        <v>6064</v>
      </c>
      <c r="AH22">
        <v>8290</v>
      </c>
      <c r="AI22">
        <v>6064</v>
      </c>
      <c r="AJ22">
        <v>12438</v>
      </c>
    </row>
    <row r="24" spans="3:36" x14ac:dyDescent="0.45">
      <c r="C24">
        <v>3150</v>
      </c>
      <c r="D24">
        <v>2966</v>
      </c>
      <c r="E24">
        <v>3150</v>
      </c>
      <c r="F24">
        <v>2524</v>
      </c>
      <c r="H24">
        <v>10811</v>
      </c>
      <c r="I24">
        <v>17375</v>
      </c>
      <c r="J24">
        <v>10811</v>
      </c>
      <c r="K24">
        <v>18348</v>
      </c>
      <c r="M24">
        <v>4906</v>
      </c>
      <c r="N24">
        <v>6202</v>
      </c>
      <c r="O24">
        <v>4906</v>
      </c>
      <c r="P24">
        <v>5845</v>
      </c>
      <c r="R24">
        <v>16065</v>
      </c>
      <c r="S24">
        <v>21385</v>
      </c>
      <c r="T24">
        <v>16065</v>
      </c>
      <c r="U24">
        <v>22383</v>
      </c>
      <c r="AG24">
        <v>3526</v>
      </c>
      <c r="AH24">
        <v>3924</v>
      </c>
      <c r="AI24">
        <v>3526</v>
      </c>
      <c r="AJ24">
        <v>4444</v>
      </c>
    </row>
    <row r="25" spans="3:36" x14ac:dyDescent="0.45">
      <c r="C25">
        <v>3168</v>
      </c>
      <c r="D25">
        <v>2268</v>
      </c>
      <c r="E25">
        <v>3168</v>
      </c>
      <c r="F25">
        <v>2313</v>
      </c>
      <c r="H25">
        <v>9498</v>
      </c>
      <c r="I25">
        <v>11975</v>
      </c>
      <c r="J25">
        <v>9498</v>
      </c>
      <c r="K25">
        <v>12256</v>
      </c>
      <c r="M25">
        <v>4459</v>
      </c>
      <c r="N25">
        <v>4585</v>
      </c>
      <c r="O25">
        <v>4459</v>
      </c>
      <c r="P25">
        <v>4107</v>
      </c>
      <c r="R25">
        <v>15823</v>
      </c>
      <c r="S25">
        <v>14555</v>
      </c>
      <c r="T25">
        <v>15823</v>
      </c>
      <c r="U25">
        <v>18371</v>
      </c>
      <c r="AG25">
        <v>3302</v>
      </c>
      <c r="AH25">
        <v>3768</v>
      </c>
      <c r="AI25">
        <v>3302</v>
      </c>
      <c r="AJ25">
        <v>4038</v>
      </c>
    </row>
    <row r="26" spans="3:36" x14ac:dyDescent="0.45">
      <c r="C26">
        <v>2777</v>
      </c>
      <c r="D26">
        <v>2701</v>
      </c>
      <c r="E26">
        <v>2777</v>
      </c>
      <c r="F26">
        <v>1934</v>
      </c>
      <c r="H26">
        <v>11273</v>
      </c>
      <c r="I26">
        <v>15869</v>
      </c>
      <c r="J26">
        <v>11273</v>
      </c>
      <c r="K26">
        <v>13261</v>
      </c>
      <c r="M26">
        <v>3608</v>
      </c>
      <c r="N26">
        <v>3343</v>
      </c>
      <c r="O26">
        <v>3608</v>
      </c>
      <c r="P26">
        <v>3005</v>
      </c>
      <c r="R26">
        <v>88516</v>
      </c>
      <c r="S26">
        <v>174264</v>
      </c>
      <c r="T26">
        <v>88516</v>
      </c>
      <c r="U26">
        <v>146556</v>
      </c>
      <c r="AG26">
        <v>7731</v>
      </c>
      <c r="AH26">
        <v>7023</v>
      </c>
      <c r="AI26">
        <v>7731</v>
      </c>
      <c r="AJ26">
        <v>5890</v>
      </c>
    </row>
    <row r="28" spans="3:36" x14ac:dyDescent="0.45">
      <c r="C28">
        <v>3642</v>
      </c>
      <c r="D28">
        <v>3288</v>
      </c>
      <c r="E28">
        <v>3642</v>
      </c>
      <c r="F28">
        <v>4283</v>
      </c>
      <c r="H28">
        <v>10284</v>
      </c>
      <c r="I28">
        <v>13361</v>
      </c>
      <c r="J28">
        <v>10284</v>
      </c>
      <c r="K28">
        <v>11480</v>
      </c>
      <c r="M28">
        <v>5712</v>
      </c>
      <c r="N28">
        <v>5193</v>
      </c>
      <c r="O28">
        <v>5712</v>
      </c>
      <c r="P28">
        <v>5954</v>
      </c>
      <c r="R28">
        <v>55350</v>
      </c>
      <c r="S28">
        <v>63990</v>
      </c>
      <c r="T28">
        <v>55350</v>
      </c>
      <c r="U28">
        <v>59579</v>
      </c>
      <c r="AG28">
        <v>5908</v>
      </c>
      <c r="AH28">
        <v>6878</v>
      </c>
      <c r="AI28">
        <v>5908</v>
      </c>
      <c r="AJ28">
        <v>6373</v>
      </c>
    </row>
    <row r="29" spans="3:36" x14ac:dyDescent="0.45">
      <c r="C29">
        <v>3351</v>
      </c>
      <c r="D29">
        <v>8838</v>
      </c>
      <c r="E29">
        <v>3351</v>
      </c>
      <c r="F29">
        <v>10038</v>
      </c>
      <c r="H29">
        <v>7607</v>
      </c>
      <c r="I29">
        <v>10678</v>
      </c>
      <c r="J29">
        <v>7607</v>
      </c>
      <c r="K29">
        <v>9479</v>
      </c>
      <c r="M29">
        <v>3403</v>
      </c>
      <c r="N29">
        <v>5863</v>
      </c>
      <c r="O29">
        <v>3403</v>
      </c>
      <c r="P29">
        <v>5828</v>
      </c>
      <c r="R29">
        <v>27669</v>
      </c>
      <c r="S29">
        <v>29585</v>
      </c>
      <c r="T29">
        <v>27669</v>
      </c>
      <c r="U29">
        <v>35865</v>
      </c>
      <c r="AG29">
        <v>6119</v>
      </c>
      <c r="AH29">
        <v>10179</v>
      </c>
      <c r="AI29">
        <v>6119</v>
      </c>
      <c r="AJ29">
        <v>8814</v>
      </c>
    </row>
    <row r="31" spans="3:36" x14ac:dyDescent="0.45">
      <c r="J31">
        <v>52811</v>
      </c>
      <c r="K31">
        <v>39766</v>
      </c>
      <c r="T31">
        <v>20365</v>
      </c>
      <c r="U31">
        <v>26008</v>
      </c>
      <c r="Y31">
        <v>2033</v>
      </c>
      <c r="Z31">
        <v>2883</v>
      </c>
      <c r="AD31">
        <v>12089</v>
      </c>
      <c r="AE31">
        <v>11606</v>
      </c>
      <c r="AI31">
        <v>8223</v>
      </c>
      <c r="AJ31">
        <v>4447</v>
      </c>
    </row>
    <row r="32" spans="3:36" x14ac:dyDescent="0.45">
      <c r="J32">
        <v>47398</v>
      </c>
      <c r="K32">
        <v>38444</v>
      </c>
      <c r="T32">
        <v>16472</v>
      </c>
      <c r="U32">
        <v>27636</v>
      </c>
      <c r="Y32">
        <v>1829</v>
      </c>
      <c r="Z32">
        <v>3126</v>
      </c>
      <c r="AD32">
        <v>9814</v>
      </c>
      <c r="AE32">
        <v>10217</v>
      </c>
      <c r="AI32">
        <v>7993</v>
      </c>
      <c r="AJ32">
        <v>4869</v>
      </c>
    </row>
    <row r="33" spans="3:36" x14ac:dyDescent="0.45">
      <c r="J33">
        <v>28577</v>
      </c>
      <c r="K33">
        <v>27220</v>
      </c>
      <c r="T33">
        <v>17905</v>
      </c>
      <c r="U33">
        <v>31892</v>
      </c>
      <c r="Y33">
        <v>2098</v>
      </c>
      <c r="Z33">
        <v>3222</v>
      </c>
      <c r="AD33">
        <v>6986</v>
      </c>
      <c r="AE33">
        <v>8532</v>
      </c>
      <c r="AI33">
        <v>5543</v>
      </c>
      <c r="AJ33">
        <v>4218</v>
      </c>
    </row>
    <row r="34" spans="3:36" x14ac:dyDescent="0.45">
      <c r="J34">
        <v>43077</v>
      </c>
      <c r="K34">
        <v>34426</v>
      </c>
      <c r="T34">
        <v>16181</v>
      </c>
      <c r="U34">
        <v>23821</v>
      </c>
      <c r="Y34">
        <v>2029</v>
      </c>
      <c r="Z34">
        <v>3348</v>
      </c>
      <c r="AD34">
        <v>13472</v>
      </c>
      <c r="AE34">
        <v>10071</v>
      </c>
      <c r="AI34">
        <v>9509</v>
      </c>
      <c r="AJ34">
        <v>4285</v>
      </c>
    </row>
    <row r="37" spans="3:36" ht="14.65" thickBot="1" x14ac:dyDescent="0.5">
      <c r="C37" s="207" t="s">
        <v>62</v>
      </c>
      <c r="D37" s="207"/>
      <c r="E37" s="207"/>
      <c r="F37" s="207"/>
      <c r="G37" s="207"/>
      <c r="H37" s="207"/>
      <c r="I37" s="207"/>
      <c r="M37" s="208" t="s">
        <v>62</v>
      </c>
      <c r="N37" s="208"/>
      <c r="O37" s="208"/>
      <c r="P37" s="208"/>
      <c r="Q37" s="208"/>
      <c r="R37" s="208"/>
      <c r="S37" s="208"/>
    </row>
    <row r="38" spans="3:36" x14ac:dyDescent="0.45">
      <c r="C38" s="34" t="s">
        <v>49</v>
      </c>
      <c r="D38" s="35" t="s">
        <v>28</v>
      </c>
      <c r="E38" s="35" t="s">
        <v>44</v>
      </c>
      <c r="F38" s="35" t="s">
        <v>46</v>
      </c>
      <c r="G38" s="35" t="s">
        <v>45</v>
      </c>
      <c r="H38" s="35" t="s">
        <v>48</v>
      </c>
      <c r="I38" s="36" t="s">
        <v>47</v>
      </c>
      <c r="M38" s="34" t="s">
        <v>49</v>
      </c>
      <c r="N38" s="35" t="s">
        <v>28</v>
      </c>
      <c r="O38" s="35" t="s">
        <v>44</v>
      </c>
      <c r="P38" s="35" t="s">
        <v>46</v>
      </c>
      <c r="Q38" s="35" t="s">
        <v>45</v>
      </c>
      <c r="R38" s="35" t="s">
        <v>48</v>
      </c>
      <c r="S38" s="36" t="s">
        <v>47</v>
      </c>
    </row>
    <row r="39" spans="3:36" x14ac:dyDescent="0.45">
      <c r="C39" s="32">
        <f>AH3/AG3</f>
        <v>1.0321281095780037</v>
      </c>
      <c r="D39" s="6">
        <f>D3/C3</f>
        <v>0.70467126347479847</v>
      </c>
      <c r="E39" s="6">
        <f>I3/H3</f>
        <v>0.82849716446124766</v>
      </c>
      <c r="F39" s="6" t="e">
        <f>S3/R3</f>
        <v>#DIV/0!</v>
      </c>
      <c r="G39" s="6" t="e">
        <f>N3/M3</f>
        <v>#DIV/0!</v>
      </c>
      <c r="H39" s="6">
        <f>AC3/AB3</f>
        <v>0.88587464920486436</v>
      </c>
      <c r="I39" s="29" t="e">
        <f>X3/W3</f>
        <v>#DIV/0!</v>
      </c>
      <c r="M39" s="32">
        <f t="shared" ref="M39:M70" si="0">AJ3/AI3</f>
        <v>1.1965958303958102</v>
      </c>
      <c r="N39" s="6">
        <f t="shared" ref="N39:N70" si="1">F3/E3</f>
        <v>0.33857757923019649</v>
      </c>
      <c r="O39" s="6">
        <f t="shared" ref="O39:O70" si="2">K3/J3</f>
        <v>0.76701323251417775</v>
      </c>
      <c r="P39" s="6" t="e">
        <f t="shared" ref="P39:P70" si="3">U3/T3</f>
        <v>#DIV/0!</v>
      </c>
      <c r="Q39" s="6" t="e">
        <f t="shared" ref="Q39:Q70" si="4">P3/O3</f>
        <v>#DIV/0!</v>
      </c>
      <c r="R39" s="6">
        <f t="shared" ref="R39:R70" si="5">AE3/AD3</f>
        <v>0.88587464920486436</v>
      </c>
      <c r="S39" s="29" t="e">
        <f t="shared" ref="S39:S70" si="6">Z3/Y3</f>
        <v>#DIV/0!</v>
      </c>
    </row>
    <row r="40" spans="3:36" x14ac:dyDescent="0.45">
      <c r="C40" s="32">
        <f t="shared" ref="C40:C70" si="7">AH4/AG4</f>
        <v>0.93837739288969912</v>
      </c>
      <c r="D40" s="6">
        <f t="shared" ref="D40:D70" si="8">D4/C4</f>
        <v>1.0642379990678887</v>
      </c>
      <c r="E40" s="6">
        <f t="shared" ref="E40:E67" si="9">I4/H4</f>
        <v>0.65396639312231342</v>
      </c>
      <c r="F40" s="6" t="e">
        <f t="shared" ref="F40:F67" si="10">S4/R4</f>
        <v>#DIV/0!</v>
      </c>
      <c r="G40" s="6" t="e">
        <f t="shared" ref="G40:G67" si="11">N4/M4</f>
        <v>#DIV/0!</v>
      </c>
      <c r="H40" s="6">
        <f t="shared" ref="H40:H67" si="12">AC4/AB4</f>
        <v>2.3981249999999998</v>
      </c>
      <c r="I40" s="29" t="e">
        <f t="shared" ref="I40:I67" si="13">X4/W4</f>
        <v>#DIV/0!</v>
      </c>
      <c r="M40" s="32">
        <f t="shared" si="0"/>
        <v>0.82169553327256151</v>
      </c>
      <c r="N40" s="6">
        <f t="shared" si="1"/>
        <v>0.8657759826005903</v>
      </c>
      <c r="O40" s="6">
        <f t="shared" si="2"/>
        <v>0.61884525205158269</v>
      </c>
      <c r="P40" s="6" t="e">
        <f t="shared" si="3"/>
        <v>#DIV/0!</v>
      </c>
      <c r="Q40" s="6" t="e">
        <f t="shared" si="4"/>
        <v>#DIV/0!</v>
      </c>
      <c r="R40" s="6">
        <f t="shared" si="5"/>
        <v>1.943125</v>
      </c>
      <c r="S40" s="29" t="e">
        <f t="shared" si="6"/>
        <v>#DIV/0!</v>
      </c>
    </row>
    <row r="41" spans="3:36" x14ac:dyDescent="0.45">
      <c r="C41" s="32" t="e">
        <f t="shared" si="7"/>
        <v>#DIV/0!</v>
      </c>
      <c r="D41" s="6" t="e">
        <f t="shared" si="8"/>
        <v>#DIV/0!</v>
      </c>
      <c r="E41" s="6" t="e">
        <f t="shared" si="9"/>
        <v>#DIV/0!</v>
      </c>
      <c r="F41" s="6" t="e">
        <f t="shared" si="10"/>
        <v>#DIV/0!</v>
      </c>
      <c r="G41" s="6" t="e">
        <f t="shared" si="11"/>
        <v>#DIV/0!</v>
      </c>
      <c r="H41" s="6" t="e">
        <f t="shared" si="12"/>
        <v>#DIV/0!</v>
      </c>
      <c r="I41" s="29" t="e">
        <f t="shared" si="13"/>
        <v>#DIV/0!</v>
      </c>
      <c r="M41" s="32" t="e">
        <f t="shared" si="0"/>
        <v>#DIV/0!</v>
      </c>
      <c r="N41" s="6" t="e">
        <f t="shared" si="1"/>
        <v>#DIV/0!</v>
      </c>
      <c r="O41" s="6" t="e">
        <f t="shared" si="2"/>
        <v>#DIV/0!</v>
      </c>
      <c r="P41" s="6" t="e">
        <f t="shared" si="3"/>
        <v>#DIV/0!</v>
      </c>
      <c r="Q41" s="6" t="e">
        <f t="shared" si="4"/>
        <v>#DIV/0!</v>
      </c>
      <c r="R41" s="6" t="e">
        <f t="shared" si="5"/>
        <v>#DIV/0!</v>
      </c>
      <c r="S41" s="29" t="e">
        <f t="shared" si="6"/>
        <v>#DIV/0!</v>
      </c>
    </row>
    <row r="42" spans="3:36" x14ac:dyDescent="0.45">
      <c r="C42" s="32">
        <f t="shared" si="7"/>
        <v>0.94354327715118491</v>
      </c>
      <c r="D42" s="6">
        <f t="shared" si="8"/>
        <v>0.73465888361911713</v>
      </c>
      <c r="E42" s="6">
        <f t="shared" si="9"/>
        <v>0.66993018900051082</v>
      </c>
      <c r="F42" s="6" t="e">
        <f t="shared" si="10"/>
        <v>#DIV/0!</v>
      </c>
      <c r="G42" s="6" t="e">
        <f t="shared" si="11"/>
        <v>#DIV/0!</v>
      </c>
      <c r="H42" s="6">
        <f t="shared" si="12"/>
        <v>0.90716538981523209</v>
      </c>
      <c r="I42" s="29" t="e">
        <f t="shared" si="13"/>
        <v>#DIV/0!</v>
      </c>
      <c r="M42" s="32">
        <f t="shared" si="0"/>
        <v>1.1265365606387023</v>
      </c>
      <c r="N42" s="6">
        <f t="shared" si="1"/>
        <v>0.45589201021524989</v>
      </c>
      <c r="O42" s="6">
        <f t="shared" si="2"/>
        <v>0.65673420738974975</v>
      </c>
      <c r="P42" s="6" t="e">
        <f t="shared" si="3"/>
        <v>#DIV/0!</v>
      </c>
      <c r="Q42" s="6" t="e">
        <f t="shared" si="4"/>
        <v>#DIV/0!</v>
      </c>
      <c r="R42" s="6">
        <f t="shared" si="5"/>
        <v>1.0229833258224426</v>
      </c>
      <c r="S42" s="29" t="e">
        <f t="shared" si="6"/>
        <v>#DIV/0!</v>
      </c>
    </row>
    <row r="43" spans="3:36" x14ac:dyDescent="0.45">
      <c r="C43" s="32">
        <f t="shared" si="7"/>
        <v>0.88469919469445757</v>
      </c>
      <c r="D43" s="6">
        <f t="shared" si="8"/>
        <v>1.3647420867526376</v>
      </c>
      <c r="E43" s="6">
        <f t="shared" si="9"/>
        <v>0.94515557306025999</v>
      </c>
      <c r="F43" s="6" t="e">
        <f t="shared" si="10"/>
        <v>#DIV/0!</v>
      </c>
      <c r="G43" s="6" t="e">
        <f t="shared" si="11"/>
        <v>#DIV/0!</v>
      </c>
      <c r="H43" s="6">
        <f t="shared" si="12"/>
        <v>1.0262123197903015</v>
      </c>
      <c r="I43" s="29" t="e">
        <f t="shared" si="13"/>
        <v>#DIV/0!</v>
      </c>
      <c r="M43" s="32">
        <f t="shared" si="0"/>
        <v>0.74069161534817618</v>
      </c>
      <c r="N43" s="6">
        <f t="shared" si="1"/>
        <v>0.71737006643220003</v>
      </c>
      <c r="O43" s="6">
        <f t="shared" si="2"/>
        <v>0.73641197321780227</v>
      </c>
      <c r="P43" s="6" t="e">
        <f t="shared" si="3"/>
        <v>#DIV/0!</v>
      </c>
      <c r="Q43" s="6" t="e">
        <f t="shared" si="4"/>
        <v>#DIV/0!</v>
      </c>
      <c r="R43" s="6">
        <f t="shared" si="5"/>
        <v>0.93152031454783746</v>
      </c>
      <c r="S43" s="29" t="e">
        <f t="shared" si="6"/>
        <v>#DIV/0!</v>
      </c>
    </row>
    <row r="44" spans="3:36" x14ac:dyDescent="0.45">
      <c r="C44" s="32" t="e">
        <f t="shared" si="7"/>
        <v>#DIV/0!</v>
      </c>
      <c r="D44" s="6" t="e">
        <f t="shared" si="8"/>
        <v>#DIV/0!</v>
      </c>
      <c r="E44" s="6" t="e">
        <f t="shared" si="9"/>
        <v>#DIV/0!</v>
      </c>
      <c r="F44" s="6" t="e">
        <f t="shared" si="10"/>
        <v>#DIV/0!</v>
      </c>
      <c r="G44" s="6" t="e">
        <f t="shared" si="11"/>
        <v>#DIV/0!</v>
      </c>
      <c r="H44" s="6" t="e">
        <f t="shared" si="12"/>
        <v>#DIV/0!</v>
      </c>
      <c r="I44" s="29" t="e">
        <f t="shared" si="13"/>
        <v>#DIV/0!</v>
      </c>
      <c r="M44" s="32" t="e">
        <f t="shared" si="0"/>
        <v>#DIV/0!</v>
      </c>
      <c r="N44" s="6" t="e">
        <f t="shared" si="1"/>
        <v>#DIV/0!</v>
      </c>
      <c r="O44" s="6" t="e">
        <f t="shared" si="2"/>
        <v>#DIV/0!</v>
      </c>
      <c r="P44" s="6" t="e">
        <f t="shared" si="3"/>
        <v>#DIV/0!</v>
      </c>
      <c r="Q44" s="6" t="e">
        <f t="shared" si="4"/>
        <v>#DIV/0!</v>
      </c>
      <c r="R44" s="6" t="e">
        <f t="shared" si="5"/>
        <v>#DIV/0!</v>
      </c>
      <c r="S44" s="29" t="e">
        <f t="shared" si="6"/>
        <v>#DIV/0!</v>
      </c>
    </row>
    <row r="45" spans="3:36" x14ac:dyDescent="0.45">
      <c r="C45" s="32">
        <f t="shared" si="7"/>
        <v>0.86220966729441306</v>
      </c>
      <c r="D45" s="6">
        <f t="shared" si="8"/>
        <v>0.43040456246658348</v>
      </c>
      <c r="E45" s="6" t="e">
        <f t="shared" si="9"/>
        <v>#DIV/0!</v>
      </c>
      <c r="F45" s="6">
        <f t="shared" si="10"/>
        <v>1.1800527704485488</v>
      </c>
      <c r="G45" s="6" t="e">
        <f t="shared" si="11"/>
        <v>#DIV/0!</v>
      </c>
      <c r="H45" s="6">
        <f t="shared" si="12"/>
        <v>1.6026186579378068</v>
      </c>
      <c r="I45" s="29">
        <f t="shared" si="13"/>
        <v>0.69516407599309149</v>
      </c>
      <c r="M45" s="32">
        <f t="shared" si="0"/>
        <v>1</v>
      </c>
      <c r="N45" s="6">
        <f t="shared" si="1"/>
        <v>0.5369809303154518</v>
      </c>
      <c r="O45" s="6" t="e">
        <f t="shared" si="2"/>
        <v>#DIV/0!</v>
      </c>
      <c r="P45" s="6">
        <f t="shared" si="3"/>
        <v>1.4373614775725594</v>
      </c>
      <c r="Q45" s="6" t="e">
        <f t="shared" si="4"/>
        <v>#DIV/0!</v>
      </c>
      <c r="R45" s="6">
        <f t="shared" si="5"/>
        <v>1.2158756137479543</v>
      </c>
      <c r="S45" s="29">
        <f t="shared" si="6"/>
        <v>0.9196891191709845</v>
      </c>
    </row>
    <row r="46" spans="3:36" x14ac:dyDescent="0.45">
      <c r="C46" s="32">
        <f t="shared" si="7"/>
        <v>1.3905987688864019</v>
      </c>
      <c r="D46" s="6">
        <f t="shared" si="8"/>
        <v>0.50797626895187875</v>
      </c>
      <c r="E46" s="6">
        <f t="shared" si="9"/>
        <v>0.93253234750462111</v>
      </c>
      <c r="F46" s="6">
        <f t="shared" si="10"/>
        <v>0.92670561952225472</v>
      </c>
      <c r="G46" s="6" t="e">
        <f t="shared" si="11"/>
        <v>#DIV/0!</v>
      </c>
      <c r="H46" s="6">
        <f t="shared" si="12"/>
        <v>2.7834158415841586</v>
      </c>
      <c r="I46" s="29" t="e">
        <f t="shared" si="13"/>
        <v>#DIV/0!</v>
      </c>
      <c r="M46" s="32">
        <f t="shared" si="0"/>
        <v>1.5998880805819811</v>
      </c>
      <c r="N46" s="6">
        <f t="shared" si="1"/>
        <v>0.68108108108108112</v>
      </c>
      <c r="O46" s="6">
        <f t="shared" si="2"/>
        <v>1.0406654343807764</v>
      </c>
      <c r="P46" s="6">
        <f t="shared" si="3"/>
        <v>1.0115999312596666</v>
      </c>
      <c r="Q46" s="6" t="e">
        <f t="shared" si="4"/>
        <v>#DIV/0!</v>
      </c>
      <c r="R46" s="6">
        <f t="shared" si="5"/>
        <v>2.7301980198019802</v>
      </c>
      <c r="S46" s="29" t="e">
        <f t="shared" si="6"/>
        <v>#DIV/0!</v>
      </c>
    </row>
    <row r="47" spans="3:36" x14ac:dyDescent="0.45">
      <c r="C47" s="32">
        <f t="shared" si="7"/>
        <v>1.3283918788269418</v>
      </c>
      <c r="D47" s="6">
        <f t="shared" si="8"/>
        <v>0.87056367432150317</v>
      </c>
      <c r="E47" s="6">
        <f t="shared" si="9"/>
        <v>1.112997347480106</v>
      </c>
      <c r="F47" s="6">
        <f t="shared" si="10"/>
        <v>0.98640448575159378</v>
      </c>
      <c r="G47" s="6" t="e">
        <f t="shared" si="11"/>
        <v>#DIV/0!</v>
      </c>
      <c r="H47" s="6">
        <f t="shared" si="12"/>
        <v>1.5365853658536586</v>
      </c>
      <c r="I47" s="29">
        <f t="shared" si="13"/>
        <v>1.2054627696590119</v>
      </c>
      <c r="M47" s="32">
        <f t="shared" si="0"/>
        <v>1.602642603931679</v>
      </c>
      <c r="N47" s="6">
        <f t="shared" si="1"/>
        <v>1.6388308977035491</v>
      </c>
      <c r="O47" s="6">
        <f t="shared" si="2"/>
        <v>1.2031830238726791</v>
      </c>
      <c r="P47" s="6">
        <f t="shared" si="3"/>
        <v>1.0564559489976189</v>
      </c>
      <c r="Q47" s="6" t="e">
        <f t="shared" si="4"/>
        <v>#DIV/0!</v>
      </c>
      <c r="R47" s="6">
        <f t="shared" si="5"/>
        <v>1.6911514463981849</v>
      </c>
      <c r="S47" s="29">
        <f t="shared" si="6"/>
        <v>1.3709116214335422</v>
      </c>
    </row>
    <row r="48" spans="3:36" x14ac:dyDescent="0.45">
      <c r="C48" s="32">
        <f t="shared" si="7"/>
        <v>1.0528169014084507</v>
      </c>
      <c r="D48" s="6">
        <f t="shared" si="8"/>
        <v>0.73340006673340008</v>
      </c>
      <c r="E48" s="6">
        <f t="shared" si="9"/>
        <v>0.85072142064372924</v>
      </c>
      <c r="F48" s="6">
        <f t="shared" si="10"/>
        <v>0.96233691638631325</v>
      </c>
      <c r="G48" s="6" t="e">
        <f t="shared" si="11"/>
        <v>#DIV/0!</v>
      </c>
      <c r="H48" s="6">
        <f t="shared" si="12"/>
        <v>1.0797987059669303</v>
      </c>
      <c r="I48" s="29">
        <f t="shared" si="13"/>
        <v>1.117948717948718</v>
      </c>
      <c r="M48" s="32">
        <f t="shared" si="0"/>
        <v>1.2824726134585289</v>
      </c>
      <c r="N48" s="6">
        <f t="shared" si="1"/>
        <v>1.1524858191524858</v>
      </c>
      <c r="O48" s="6">
        <f t="shared" si="2"/>
        <v>0.95005549389567145</v>
      </c>
      <c r="P48" s="6">
        <f t="shared" si="3"/>
        <v>1.009764503159104</v>
      </c>
      <c r="Q48" s="6" t="e">
        <f t="shared" si="4"/>
        <v>#DIV/0!</v>
      </c>
      <c r="R48" s="6">
        <f t="shared" si="5"/>
        <v>0.62023723939611786</v>
      </c>
      <c r="S48" s="29">
        <f t="shared" si="6"/>
        <v>1.3011834319526627</v>
      </c>
    </row>
    <row r="49" spans="3:19" x14ac:dyDescent="0.45">
      <c r="C49" s="32">
        <f t="shared" si="7"/>
        <v>1.0456182472989195</v>
      </c>
      <c r="D49" s="6">
        <f t="shared" si="8"/>
        <v>0.64719358533791527</v>
      </c>
      <c r="E49" s="6">
        <f t="shared" si="9"/>
        <v>0.80129870129870129</v>
      </c>
      <c r="F49" s="6">
        <f t="shared" si="10"/>
        <v>0.63851452530697816</v>
      </c>
      <c r="G49" s="6" t="e">
        <f t="shared" si="11"/>
        <v>#DIV/0!</v>
      </c>
      <c r="H49" s="6" t="e">
        <f t="shared" si="12"/>
        <v>#DIV/0!</v>
      </c>
      <c r="I49" s="29">
        <f t="shared" si="13"/>
        <v>0.20162351908731899</v>
      </c>
      <c r="M49" s="32">
        <f t="shared" si="0"/>
        <v>1.2004801920768307</v>
      </c>
      <c r="N49" s="6">
        <f t="shared" si="1"/>
        <v>0.85567010309278346</v>
      </c>
      <c r="O49" s="6">
        <f t="shared" si="2"/>
        <v>0.89610389610389607</v>
      </c>
      <c r="P49" s="6">
        <f t="shared" si="3"/>
        <v>0.85983827493261455</v>
      </c>
      <c r="Q49" s="6" t="e">
        <f t="shared" si="4"/>
        <v>#DIV/0!</v>
      </c>
      <c r="R49" s="6" t="e">
        <f t="shared" si="5"/>
        <v>#DIV/0!</v>
      </c>
      <c r="S49" s="29">
        <f t="shared" si="6"/>
        <v>0.18231680561649846</v>
      </c>
    </row>
    <row r="50" spans="3:19" x14ac:dyDescent="0.45">
      <c r="C50" s="32">
        <f t="shared" si="7"/>
        <v>0.58316633266533069</v>
      </c>
      <c r="D50" s="6">
        <f t="shared" si="8"/>
        <v>0.46942800788954636</v>
      </c>
      <c r="E50" s="6">
        <f t="shared" si="9"/>
        <v>0.55737704918032782</v>
      </c>
      <c r="F50" s="6">
        <f t="shared" si="10"/>
        <v>0.75205963122793251</v>
      </c>
      <c r="G50" s="6" t="e">
        <f t="shared" si="11"/>
        <v>#DIV/0!</v>
      </c>
      <c r="H50" s="6" t="e">
        <f t="shared" si="12"/>
        <v>#DIV/0!</v>
      </c>
      <c r="I50" s="29" t="e">
        <f t="shared" si="13"/>
        <v>#DIV/0!</v>
      </c>
      <c r="M50" s="32">
        <f t="shared" si="0"/>
        <v>1.1432865731462927</v>
      </c>
      <c r="N50" s="6">
        <f t="shared" si="1"/>
        <v>1.2544378698224852</v>
      </c>
      <c r="O50" s="6">
        <f t="shared" si="2"/>
        <v>0.83830104321907606</v>
      </c>
      <c r="P50" s="6">
        <f t="shared" si="3"/>
        <v>0.95802275402118475</v>
      </c>
      <c r="Q50" s="6" t="e">
        <f t="shared" si="4"/>
        <v>#DIV/0!</v>
      </c>
      <c r="R50" s="6" t="e">
        <f t="shared" si="5"/>
        <v>#DIV/0!</v>
      </c>
      <c r="S50" s="29" t="e">
        <f t="shared" si="6"/>
        <v>#DIV/0!</v>
      </c>
    </row>
    <row r="51" spans="3:19" x14ac:dyDescent="0.45">
      <c r="C51" s="32">
        <f t="shared" si="7"/>
        <v>1.023157894736842</v>
      </c>
      <c r="D51" s="6">
        <f t="shared" si="8"/>
        <v>0.6223479490806223</v>
      </c>
      <c r="E51" s="6">
        <f t="shared" si="9"/>
        <v>0.75157629255989911</v>
      </c>
      <c r="F51" s="6" t="e">
        <f t="shared" si="10"/>
        <v>#DIV/0!</v>
      </c>
      <c r="G51" s="6" t="e">
        <f t="shared" si="11"/>
        <v>#DIV/0!</v>
      </c>
      <c r="H51" s="6" t="e">
        <f t="shared" si="12"/>
        <v>#DIV/0!</v>
      </c>
      <c r="I51" s="29">
        <f t="shared" si="13"/>
        <v>0.57048888888888893</v>
      </c>
      <c r="M51" s="32">
        <f t="shared" si="0"/>
        <v>1.1778947368421053</v>
      </c>
      <c r="N51" s="6">
        <f t="shared" si="1"/>
        <v>1.0509193776520509</v>
      </c>
      <c r="O51" s="6">
        <f t="shared" si="2"/>
        <v>0.81967213114754101</v>
      </c>
      <c r="P51" s="6" t="e">
        <f t="shared" si="3"/>
        <v>#DIV/0!</v>
      </c>
      <c r="Q51" s="6" t="e">
        <f t="shared" si="4"/>
        <v>#DIV/0!</v>
      </c>
      <c r="R51" s="6" t="e">
        <f t="shared" si="5"/>
        <v>#DIV/0!</v>
      </c>
      <c r="S51" s="29">
        <f t="shared" si="6"/>
        <v>0.49848888888888887</v>
      </c>
    </row>
    <row r="52" spans="3:19" x14ac:dyDescent="0.45">
      <c r="C52" s="32">
        <f t="shared" si="7"/>
        <v>1.0045801526717557</v>
      </c>
      <c r="D52" s="6">
        <f t="shared" si="8"/>
        <v>0.32759445241511237</v>
      </c>
      <c r="E52" s="6">
        <f t="shared" si="9"/>
        <v>0.80960854092526691</v>
      </c>
      <c r="F52" s="6">
        <f t="shared" si="10"/>
        <v>0.75203119922001949</v>
      </c>
      <c r="G52" s="6" t="e">
        <f t="shared" si="11"/>
        <v>#DIV/0!</v>
      </c>
      <c r="H52" s="6">
        <f t="shared" si="12"/>
        <v>0.9106240566966336</v>
      </c>
      <c r="I52" s="29">
        <f t="shared" si="13"/>
        <v>1.5361414456578264</v>
      </c>
      <c r="M52" s="32">
        <f t="shared" si="0"/>
        <v>0.96183206106870234</v>
      </c>
      <c r="N52" s="6">
        <f t="shared" si="1"/>
        <v>0.30798660927785748</v>
      </c>
      <c r="O52" s="6">
        <f t="shared" si="2"/>
        <v>0.84519572953736655</v>
      </c>
      <c r="P52" s="6">
        <f t="shared" si="3"/>
        <v>0.98797530061748451</v>
      </c>
      <c r="Q52" s="6" t="e">
        <f t="shared" si="4"/>
        <v>#DIV/0!</v>
      </c>
      <c r="R52" s="6">
        <f t="shared" si="5"/>
        <v>1.2152372202900452</v>
      </c>
      <c r="S52" s="29">
        <f t="shared" si="6"/>
        <v>0.98699947997919912</v>
      </c>
    </row>
    <row r="53" spans="3:19" x14ac:dyDescent="0.45">
      <c r="C53" s="32">
        <f t="shared" si="7"/>
        <v>1.0531144374698214</v>
      </c>
      <c r="D53" s="6">
        <f t="shared" si="8"/>
        <v>0.64903752673536841</v>
      </c>
      <c r="E53" s="6" t="e">
        <f t="shared" si="9"/>
        <v>#DIV/0!</v>
      </c>
      <c r="F53" s="6">
        <f t="shared" si="10"/>
        <v>1.0212314225053079</v>
      </c>
      <c r="G53" s="6">
        <f t="shared" si="11"/>
        <v>0.93143459915611815</v>
      </c>
      <c r="H53" s="6" t="e">
        <f t="shared" si="12"/>
        <v>#DIV/0!</v>
      </c>
      <c r="I53" s="29" t="e">
        <f t="shared" si="13"/>
        <v>#DIV/0!</v>
      </c>
      <c r="M53" s="32">
        <f t="shared" si="0"/>
        <v>1.4635441815548045</v>
      </c>
      <c r="N53" s="6">
        <f t="shared" si="1"/>
        <v>0.75821504958195607</v>
      </c>
      <c r="O53" s="6" t="e">
        <f t="shared" si="2"/>
        <v>#DIV/0!</v>
      </c>
      <c r="P53" s="6">
        <f t="shared" si="3"/>
        <v>1.1906581740976645</v>
      </c>
      <c r="Q53" s="6">
        <f t="shared" si="4"/>
        <v>1.1217035864978904</v>
      </c>
      <c r="R53" s="6" t="e">
        <f t="shared" si="5"/>
        <v>#DIV/0!</v>
      </c>
      <c r="S53" s="29" t="e">
        <f t="shared" si="6"/>
        <v>#DIV/0!</v>
      </c>
    </row>
    <row r="54" spans="3:19" x14ac:dyDescent="0.45">
      <c r="C54" s="32">
        <f t="shared" si="7"/>
        <v>1.1163351416515974</v>
      </c>
      <c r="D54" s="6">
        <f t="shared" si="8"/>
        <v>1</v>
      </c>
      <c r="E54" s="6">
        <f t="shared" si="9"/>
        <v>0.83377923534996112</v>
      </c>
      <c r="F54" s="6">
        <f t="shared" si="10"/>
        <v>0.58180214823702892</v>
      </c>
      <c r="G54" s="6">
        <f t="shared" si="11"/>
        <v>0.97348762267467404</v>
      </c>
      <c r="H54" s="6">
        <f t="shared" si="12"/>
        <v>1.41543425652057</v>
      </c>
      <c r="I54" s="29" t="e">
        <f t="shared" si="13"/>
        <v>#DIV/0!</v>
      </c>
      <c r="M54" s="32">
        <f t="shared" si="0"/>
        <v>1.4309825195901145</v>
      </c>
      <c r="N54" s="6">
        <f t="shared" si="1"/>
        <v>1.3694267515923566</v>
      </c>
      <c r="O54" s="6">
        <f t="shared" si="2"/>
        <v>1.0122551134892552</v>
      </c>
      <c r="P54" s="6">
        <f t="shared" si="3"/>
        <v>0.85017275526578284</v>
      </c>
      <c r="Q54" s="6">
        <f t="shared" si="4"/>
        <v>1.1190859821297787</v>
      </c>
      <c r="R54" s="6">
        <f t="shared" si="5"/>
        <v>1.3893519763377251</v>
      </c>
      <c r="S54" s="29" t="e">
        <f t="shared" si="6"/>
        <v>#DIV/0!</v>
      </c>
    </row>
    <row r="55" spans="3:19" x14ac:dyDescent="0.45">
      <c r="C55" s="32">
        <f t="shared" si="7"/>
        <v>1.1119090365050868</v>
      </c>
      <c r="D55" s="6" t="e">
        <f t="shared" si="8"/>
        <v>#DIV/0!</v>
      </c>
      <c r="E55" s="6">
        <f t="shared" si="9"/>
        <v>0.79215372297838271</v>
      </c>
      <c r="F55" s="6">
        <f t="shared" si="10"/>
        <v>0.55970729431886646</v>
      </c>
      <c r="G55" s="6">
        <f t="shared" si="11"/>
        <v>0.97525380710659904</v>
      </c>
      <c r="H55" s="6">
        <f t="shared" si="12"/>
        <v>1.6105470029479201</v>
      </c>
      <c r="I55" s="29" t="e">
        <f t="shared" si="13"/>
        <v>#DIV/0!</v>
      </c>
      <c r="M55" s="32">
        <f t="shared" si="0"/>
        <v>1.3423099940155596</v>
      </c>
      <c r="N55" s="6" t="e">
        <f t="shared" si="1"/>
        <v>#DIV/0!</v>
      </c>
      <c r="O55" s="6">
        <f t="shared" si="2"/>
        <v>0.85756605284227383</v>
      </c>
      <c r="P55" s="6">
        <f t="shared" si="3"/>
        <v>0.38557073720627394</v>
      </c>
      <c r="Q55" s="6">
        <f t="shared" si="4"/>
        <v>1.0923857868020304</v>
      </c>
      <c r="R55" s="6">
        <f t="shared" si="5"/>
        <v>1.1788404847690797</v>
      </c>
      <c r="S55" s="29" t="e">
        <f t="shared" si="6"/>
        <v>#DIV/0!</v>
      </c>
    </row>
    <row r="56" spans="3:19" x14ac:dyDescent="0.45">
      <c r="C56" s="32" t="e">
        <f t="shared" si="7"/>
        <v>#DIV/0!</v>
      </c>
      <c r="D56" s="6">
        <f t="shared" si="8"/>
        <v>1.052975977052707</v>
      </c>
      <c r="E56" s="6">
        <f t="shared" si="9"/>
        <v>0.82008368200836823</v>
      </c>
      <c r="F56" s="6">
        <f t="shared" si="10"/>
        <v>0.6635605559232296</v>
      </c>
      <c r="G56" s="6" t="e">
        <f t="shared" si="11"/>
        <v>#DIV/0!</v>
      </c>
      <c r="H56" s="6" t="e">
        <f t="shared" si="12"/>
        <v>#DIV/0!</v>
      </c>
      <c r="I56" s="29" t="e">
        <f t="shared" si="13"/>
        <v>#DIV/0!</v>
      </c>
      <c r="M56" s="32" t="e">
        <f t="shared" si="0"/>
        <v>#DIV/0!</v>
      </c>
      <c r="N56" s="6">
        <f t="shared" si="1"/>
        <v>1.1041591968447473</v>
      </c>
      <c r="O56" s="6">
        <f t="shared" si="2"/>
        <v>0.8704636666382034</v>
      </c>
      <c r="P56" s="6">
        <f t="shared" si="3"/>
        <v>0.45874255459960289</v>
      </c>
      <c r="Q56" s="6" t="e">
        <f t="shared" si="4"/>
        <v>#DIV/0!</v>
      </c>
      <c r="R56" s="6" t="e">
        <f t="shared" si="5"/>
        <v>#DIV/0!</v>
      </c>
      <c r="S56" s="29" t="e">
        <f t="shared" si="6"/>
        <v>#DIV/0!</v>
      </c>
    </row>
    <row r="57" spans="3:19" x14ac:dyDescent="0.45">
      <c r="C57" s="32">
        <f t="shared" si="7"/>
        <v>1.1046188091263216</v>
      </c>
      <c r="D57" s="6">
        <f t="shared" si="8"/>
        <v>0.61086523567160878</v>
      </c>
      <c r="E57" s="6">
        <f t="shared" si="9"/>
        <v>0.89634975420981067</v>
      </c>
      <c r="F57" s="6">
        <f t="shared" si="10"/>
        <v>1.3647387639183157</v>
      </c>
      <c r="G57" s="6">
        <f t="shared" si="11"/>
        <v>0.98256254738438209</v>
      </c>
      <c r="H57" s="6" t="e">
        <f t="shared" si="12"/>
        <v>#DIV/0!</v>
      </c>
      <c r="I57" s="29" t="e">
        <f t="shared" si="13"/>
        <v>#DIV/0!</v>
      </c>
      <c r="M57" s="32">
        <f t="shared" si="0"/>
        <v>1.3416805787423483</v>
      </c>
      <c r="N57" s="6">
        <f t="shared" si="1"/>
        <v>0.7062403186545696</v>
      </c>
      <c r="O57" s="6">
        <f t="shared" si="2"/>
        <v>1.1052191193389813</v>
      </c>
      <c r="P57" s="6">
        <f t="shared" si="3"/>
        <v>1.4298336564035523</v>
      </c>
      <c r="Q57" s="6">
        <f t="shared" si="4"/>
        <v>1.0595147839272177</v>
      </c>
      <c r="R57" s="6" t="e">
        <f t="shared" si="5"/>
        <v>#DIV/0!</v>
      </c>
      <c r="S57" s="29" t="e">
        <f t="shared" si="6"/>
        <v>#DIV/0!</v>
      </c>
    </row>
    <row r="58" spans="3:19" x14ac:dyDescent="0.45">
      <c r="C58" s="32">
        <f t="shared" si="7"/>
        <v>1.3670844327176781</v>
      </c>
      <c r="D58" s="6">
        <f t="shared" si="8"/>
        <v>1.1149089898568849</v>
      </c>
      <c r="E58" s="6">
        <f t="shared" si="9"/>
        <v>1.1522738386308069</v>
      </c>
      <c r="F58" s="6">
        <f t="shared" si="10"/>
        <v>1.0482897384305836</v>
      </c>
      <c r="G58" s="6">
        <f t="shared" si="11"/>
        <v>0.7632135306553911</v>
      </c>
      <c r="H58" s="6" t="e">
        <f t="shared" si="12"/>
        <v>#DIV/0!</v>
      </c>
      <c r="I58" s="29" t="e">
        <f t="shared" si="13"/>
        <v>#DIV/0!</v>
      </c>
      <c r="M58" s="32">
        <f t="shared" si="0"/>
        <v>2.0511213720316621</v>
      </c>
      <c r="N58" s="6">
        <f t="shared" si="1"/>
        <v>1.0451577045991385</v>
      </c>
      <c r="O58" s="6">
        <f t="shared" si="2"/>
        <v>1.5187286063569683</v>
      </c>
      <c r="P58" s="6">
        <f t="shared" si="3"/>
        <v>1.40101626709409</v>
      </c>
      <c r="Q58" s="6">
        <f t="shared" si="4"/>
        <v>0.88677472398402635</v>
      </c>
      <c r="R58" s="6" t="e">
        <f t="shared" si="5"/>
        <v>#DIV/0!</v>
      </c>
      <c r="S58" s="29" t="e">
        <f t="shared" si="6"/>
        <v>#DIV/0!</v>
      </c>
    </row>
    <row r="59" spans="3:19" x14ac:dyDescent="0.45">
      <c r="C59" s="32" t="e">
        <f t="shared" si="7"/>
        <v>#DIV/0!</v>
      </c>
      <c r="D59" s="6" t="e">
        <f t="shared" si="8"/>
        <v>#DIV/0!</v>
      </c>
      <c r="E59" s="6" t="e">
        <f t="shared" si="9"/>
        <v>#DIV/0!</v>
      </c>
      <c r="F59" s="6" t="e">
        <f t="shared" si="10"/>
        <v>#DIV/0!</v>
      </c>
      <c r="G59" s="6" t="e">
        <f t="shared" si="11"/>
        <v>#DIV/0!</v>
      </c>
      <c r="H59" s="6" t="e">
        <f t="shared" si="12"/>
        <v>#DIV/0!</v>
      </c>
      <c r="I59" s="29" t="e">
        <f t="shared" si="13"/>
        <v>#DIV/0!</v>
      </c>
      <c r="M59" s="32" t="e">
        <f t="shared" si="0"/>
        <v>#DIV/0!</v>
      </c>
      <c r="N59" s="6" t="e">
        <f t="shared" si="1"/>
        <v>#DIV/0!</v>
      </c>
      <c r="O59" s="6" t="e">
        <f t="shared" si="2"/>
        <v>#DIV/0!</v>
      </c>
      <c r="P59" s="6" t="e">
        <f t="shared" si="3"/>
        <v>#DIV/0!</v>
      </c>
      <c r="Q59" s="6" t="e">
        <f t="shared" si="4"/>
        <v>#DIV/0!</v>
      </c>
      <c r="R59" s="6" t="e">
        <f t="shared" si="5"/>
        <v>#DIV/0!</v>
      </c>
      <c r="S59" s="29" t="e">
        <f t="shared" si="6"/>
        <v>#DIV/0!</v>
      </c>
    </row>
    <row r="60" spans="3:19" x14ac:dyDescent="0.45">
      <c r="C60" s="32">
        <f t="shared" si="7"/>
        <v>1.1128757799205899</v>
      </c>
      <c r="D60" s="6">
        <f t="shared" si="8"/>
        <v>0.94158730158730164</v>
      </c>
      <c r="E60" s="6">
        <f t="shared" si="9"/>
        <v>1.6071593747109425</v>
      </c>
      <c r="F60" s="6">
        <f t="shared" si="10"/>
        <v>1.3311546840958606</v>
      </c>
      <c r="G60" s="6">
        <f t="shared" si="11"/>
        <v>1.2641663269465959</v>
      </c>
      <c r="H60" s="6" t="e">
        <f t="shared" si="12"/>
        <v>#DIV/0!</v>
      </c>
      <c r="I60" s="29" t="e">
        <f t="shared" si="13"/>
        <v>#DIV/0!</v>
      </c>
      <c r="M60" s="32">
        <f t="shared" si="0"/>
        <v>1.2603516732841746</v>
      </c>
      <c r="N60" s="6">
        <f t="shared" si="1"/>
        <v>0.80126984126984124</v>
      </c>
      <c r="O60" s="6">
        <f t="shared" si="2"/>
        <v>1.6971602996947552</v>
      </c>
      <c r="P60" s="6">
        <f t="shared" si="3"/>
        <v>1.3932773109243697</v>
      </c>
      <c r="Q60" s="6">
        <f t="shared" si="4"/>
        <v>1.1913982878108438</v>
      </c>
      <c r="R60" s="6" t="e">
        <f t="shared" si="5"/>
        <v>#DIV/0!</v>
      </c>
      <c r="S60" s="29" t="e">
        <f t="shared" si="6"/>
        <v>#DIV/0!</v>
      </c>
    </row>
    <row r="61" spans="3:19" x14ac:dyDescent="0.45">
      <c r="C61" s="32">
        <f t="shared" si="7"/>
        <v>1.1411265899454877</v>
      </c>
      <c r="D61" s="6">
        <f t="shared" si="8"/>
        <v>0.71590909090909094</v>
      </c>
      <c r="E61" s="6">
        <f t="shared" si="9"/>
        <v>1.260791745630659</v>
      </c>
      <c r="F61" s="6">
        <f t="shared" si="10"/>
        <v>0.91986348985653799</v>
      </c>
      <c r="G61" s="6">
        <f t="shared" si="11"/>
        <v>1.0282574568288854</v>
      </c>
      <c r="H61" s="6" t="e">
        <f t="shared" si="12"/>
        <v>#DIV/0!</v>
      </c>
      <c r="I61" s="29" t="e">
        <f t="shared" si="13"/>
        <v>#DIV/0!</v>
      </c>
      <c r="M61" s="32">
        <f t="shared" si="0"/>
        <v>1.2228952150211994</v>
      </c>
      <c r="N61" s="6">
        <f t="shared" si="1"/>
        <v>0.73011363636363635</v>
      </c>
      <c r="O61" s="6">
        <f t="shared" si="2"/>
        <v>1.2903769214571488</v>
      </c>
      <c r="P61" s="6">
        <f t="shared" si="3"/>
        <v>1.1610314099728243</v>
      </c>
      <c r="Q61" s="6">
        <f t="shared" si="4"/>
        <v>0.92105853330343124</v>
      </c>
      <c r="R61" s="6" t="e">
        <f t="shared" si="5"/>
        <v>#DIV/0!</v>
      </c>
      <c r="S61" s="29" t="e">
        <f t="shared" si="6"/>
        <v>#DIV/0!</v>
      </c>
    </row>
    <row r="62" spans="3:19" x14ac:dyDescent="0.45">
      <c r="C62" s="32">
        <f t="shared" si="7"/>
        <v>0.90842064415987578</v>
      </c>
      <c r="D62" s="6">
        <f t="shared" si="8"/>
        <v>0.97263233705437524</v>
      </c>
      <c r="E62" s="6">
        <f t="shared" si="9"/>
        <v>1.4076998137141843</v>
      </c>
      <c r="F62" s="6">
        <f t="shared" si="10"/>
        <v>1.9687288173889466</v>
      </c>
      <c r="G62" s="6">
        <f t="shared" si="11"/>
        <v>0.92655210643015518</v>
      </c>
      <c r="H62" s="6" t="e">
        <f t="shared" si="12"/>
        <v>#DIV/0!</v>
      </c>
      <c r="I62" s="29" t="e">
        <f t="shared" si="13"/>
        <v>#DIV/0!</v>
      </c>
      <c r="M62" s="32">
        <f t="shared" si="0"/>
        <v>0.76186780494114603</v>
      </c>
      <c r="N62" s="6">
        <f t="shared" si="1"/>
        <v>0.69643500180050411</v>
      </c>
      <c r="O62" s="6">
        <f t="shared" si="2"/>
        <v>1.1763505721635767</v>
      </c>
      <c r="P62" s="6">
        <f t="shared" si="3"/>
        <v>1.6557006642866827</v>
      </c>
      <c r="Q62" s="6">
        <f t="shared" si="4"/>
        <v>0.83287139689578715</v>
      </c>
      <c r="R62" s="6" t="e">
        <f t="shared" si="5"/>
        <v>#DIV/0!</v>
      </c>
      <c r="S62" s="29" t="e">
        <f t="shared" si="6"/>
        <v>#DIV/0!</v>
      </c>
    </row>
    <row r="63" spans="3:19" x14ac:dyDescent="0.45">
      <c r="C63" s="32" t="e">
        <f t="shared" si="7"/>
        <v>#DIV/0!</v>
      </c>
      <c r="D63" s="6" t="e">
        <f t="shared" si="8"/>
        <v>#DIV/0!</v>
      </c>
      <c r="E63" s="6" t="e">
        <f t="shared" si="9"/>
        <v>#DIV/0!</v>
      </c>
      <c r="F63" s="6" t="e">
        <f t="shared" si="10"/>
        <v>#DIV/0!</v>
      </c>
      <c r="G63" s="6" t="e">
        <f t="shared" si="11"/>
        <v>#DIV/0!</v>
      </c>
      <c r="H63" s="6" t="e">
        <f t="shared" si="12"/>
        <v>#DIV/0!</v>
      </c>
      <c r="I63" s="29" t="e">
        <f t="shared" si="13"/>
        <v>#DIV/0!</v>
      </c>
      <c r="M63" s="32" t="e">
        <f t="shared" si="0"/>
        <v>#DIV/0!</v>
      </c>
      <c r="N63" s="6" t="e">
        <f t="shared" si="1"/>
        <v>#DIV/0!</v>
      </c>
      <c r="O63" s="6" t="e">
        <f t="shared" si="2"/>
        <v>#DIV/0!</v>
      </c>
      <c r="P63" s="6" t="e">
        <f t="shared" si="3"/>
        <v>#DIV/0!</v>
      </c>
      <c r="Q63" s="6" t="e">
        <f t="shared" si="4"/>
        <v>#DIV/0!</v>
      </c>
      <c r="R63" s="6" t="e">
        <f t="shared" si="5"/>
        <v>#DIV/0!</v>
      </c>
      <c r="S63" s="29" t="e">
        <f t="shared" si="6"/>
        <v>#DIV/0!</v>
      </c>
    </row>
    <row r="64" spans="3:19" x14ac:dyDescent="0.45">
      <c r="C64" s="32">
        <f t="shared" si="7"/>
        <v>1.1641841570751523</v>
      </c>
      <c r="D64" s="6">
        <f t="shared" si="8"/>
        <v>0.90280065897858319</v>
      </c>
      <c r="E64" s="6">
        <f t="shared" si="9"/>
        <v>1.2992026448852587</v>
      </c>
      <c r="F64" s="6">
        <f t="shared" si="10"/>
        <v>1.1560975609756097</v>
      </c>
      <c r="G64" s="6">
        <f t="shared" si="11"/>
        <v>0.90913865546218486</v>
      </c>
      <c r="H64" s="6" t="e">
        <f t="shared" si="12"/>
        <v>#DIV/0!</v>
      </c>
      <c r="I64" s="29" t="e">
        <f t="shared" si="13"/>
        <v>#DIV/0!</v>
      </c>
      <c r="M64" s="32">
        <f t="shared" si="0"/>
        <v>1.0787068381855112</v>
      </c>
      <c r="N64" s="6">
        <f t="shared" si="1"/>
        <v>1.1760021965952774</v>
      </c>
      <c r="O64" s="6">
        <f t="shared" si="2"/>
        <v>1.1162971606378842</v>
      </c>
      <c r="P64" s="6">
        <f t="shared" si="3"/>
        <v>1.0764046973803072</v>
      </c>
      <c r="Q64" s="6">
        <f t="shared" si="4"/>
        <v>1.0423669467787116</v>
      </c>
      <c r="R64" s="6" t="e">
        <f t="shared" si="5"/>
        <v>#DIV/0!</v>
      </c>
      <c r="S64" s="29" t="e">
        <f t="shared" si="6"/>
        <v>#DIV/0!</v>
      </c>
    </row>
    <row r="65" spans="2:19" x14ac:dyDescent="0.45">
      <c r="C65" s="32">
        <f t="shared" si="7"/>
        <v>1.6635071090047393</v>
      </c>
      <c r="D65" s="6">
        <f t="shared" si="8"/>
        <v>2.6374216651745748</v>
      </c>
      <c r="E65" s="6">
        <f t="shared" si="9"/>
        <v>1.4037071118706455</v>
      </c>
      <c r="F65" s="6">
        <f t="shared" si="10"/>
        <v>1.0692471719252594</v>
      </c>
      <c r="G65" s="6">
        <f t="shared" si="11"/>
        <v>1.7228915662650603</v>
      </c>
      <c r="H65" s="6" t="e">
        <f t="shared" si="12"/>
        <v>#DIV/0!</v>
      </c>
      <c r="I65" s="29" t="e">
        <f t="shared" si="13"/>
        <v>#DIV/0!</v>
      </c>
      <c r="M65" s="32">
        <f t="shared" si="0"/>
        <v>1.4404314430462495</v>
      </c>
      <c r="N65" s="6">
        <f t="shared" si="1"/>
        <v>2.9955237242614143</v>
      </c>
      <c r="O65" s="6">
        <f t="shared" si="2"/>
        <v>1.2460891284343367</v>
      </c>
      <c r="P65" s="6">
        <f t="shared" si="3"/>
        <v>1.2962159817846688</v>
      </c>
      <c r="Q65" s="6">
        <f t="shared" si="4"/>
        <v>1.7126065236555981</v>
      </c>
      <c r="R65" s="6" t="e">
        <f t="shared" si="5"/>
        <v>#DIV/0!</v>
      </c>
      <c r="S65" s="29" t="e">
        <f t="shared" si="6"/>
        <v>#DIV/0!</v>
      </c>
    </row>
    <row r="66" spans="2:19" x14ac:dyDescent="0.45">
      <c r="C66" s="32" t="e">
        <f t="shared" si="7"/>
        <v>#DIV/0!</v>
      </c>
      <c r="D66" s="6" t="e">
        <f t="shared" si="8"/>
        <v>#DIV/0!</v>
      </c>
      <c r="E66" s="6" t="e">
        <f t="shared" si="9"/>
        <v>#DIV/0!</v>
      </c>
      <c r="F66" s="6" t="e">
        <f t="shared" si="10"/>
        <v>#DIV/0!</v>
      </c>
      <c r="G66" s="6" t="e">
        <f t="shared" si="11"/>
        <v>#DIV/0!</v>
      </c>
      <c r="H66" s="6" t="e">
        <f t="shared" si="12"/>
        <v>#DIV/0!</v>
      </c>
      <c r="I66" s="29" t="e">
        <f t="shared" si="13"/>
        <v>#DIV/0!</v>
      </c>
      <c r="M66" s="32" t="e">
        <f t="shared" si="0"/>
        <v>#DIV/0!</v>
      </c>
      <c r="N66" s="6" t="e">
        <f t="shared" si="1"/>
        <v>#DIV/0!</v>
      </c>
      <c r="O66" s="6" t="e">
        <f t="shared" si="2"/>
        <v>#DIV/0!</v>
      </c>
      <c r="P66" s="6" t="e">
        <f t="shared" si="3"/>
        <v>#DIV/0!</v>
      </c>
      <c r="Q66" s="6" t="e">
        <f t="shared" si="4"/>
        <v>#DIV/0!</v>
      </c>
      <c r="R66" s="6" t="e">
        <f t="shared" si="5"/>
        <v>#DIV/0!</v>
      </c>
      <c r="S66" s="29" t="e">
        <f t="shared" si="6"/>
        <v>#DIV/0!</v>
      </c>
    </row>
    <row r="67" spans="2:19" x14ac:dyDescent="0.45">
      <c r="C67" s="32" t="e">
        <f t="shared" si="7"/>
        <v>#DIV/0!</v>
      </c>
      <c r="D67" s="6" t="e">
        <f t="shared" si="8"/>
        <v>#DIV/0!</v>
      </c>
      <c r="E67" s="6" t="e">
        <f t="shared" si="9"/>
        <v>#DIV/0!</v>
      </c>
      <c r="F67" s="6" t="e">
        <f t="shared" si="10"/>
        <v>#DIV/0!</v>
      </c>
      <c r="G67" s="6" t="e">
        <f t="shared" si="11"/>
        <v>#DIV/0!</v>
      </c>
      <c r="H67" s="6" t="e">
        <f t="shared" si="12"/>
        <v>#DIV/0!</v>
      </c>
      <c r="I67" s="29" t="e">
        <f t="shared" si="13"/>
        <v>#DIV/0!</v>
      </c>
      <c r="M67" s="32">
        <f t="shared" si="0"/>
        <v>0.54080019457618878</v>
      </c>
      <c r="N67" s="6" t="e">
        <f t="shared" si="1"/>
        <v>#DIV/0!</v>
      </c>
      <c r="O67" s="6">
        <f t="shared" si="2"/>
        <v>0.75298706708829599</v>
      </c>
      <c r="P67" s="6">
        <f t="shared" si="3"/>
        <v>1.2770930518045667</v>
      </c>
      <c r="Q67" s="6" t="e">
        <f t="shared" si="4"/>
        <v>#DIV/0!</v>
      </c>
      <c r="R67" s="6">
        <f t="shared" si="5"/>
        <v>0.9600463231036479</v>
      </c>
      <c r="S67" s="29">
        <f t="shared" si="6"/>
        <v>1.4181013280865715</v>
      </c>
    </row>
    <row r="68" spans="2:19" x14ac:dyDescent="0.45">
      <c r="C68" s="32" t="e">
        <f t="shared" si="7"/>
        <v>#DIV/0!</v>
      </c>
      <c r="D68" s="6" t="e">
        <f>D32/C32</f>
        <v>#DIV/0!</v>
      </c>
      <c r="E68" s="6" t="e">
        <f>I32/H32</f>
        <v>#DIV/0!</v>
      </c>
      <c r="F68" s="6" t="e">
        <f>S32/R32</f>
        <v>#DIV/0!</v>
      </c>
      <c r="G68" s="6" t="e">
        <f>N32/M32</f>
        <v>#DIV/0!</v>
      </c>
      <c r="H68" s="6" t="e">
        <f>AC32/AB32</f>
        <v>#DIV/0!</v>
      </c>
      <c r="I68" s="29" t="e">
        <f>X32/W32</f>
        <v>#DIV/0!</v>
      </c>
      <c r="M68" s="32">
        <f t="shared" si="0"/>
        <v>0.6091580132616039</v>
      </c>
      <c r="N68" s="6" t="e">
        <f t="shared" si="1"/>
        <v>#DIV/0!</v>
      </c>
      <c r="O68" s="6">
        <f t="shared" si="2"/>
        <v>0.81108907548841724</v>
      </c>
      <c r="P68" s="6">
        <f t="shared" si="3"/>
        <v>1.677756192326372</v>
      </c>
      <c r="Q68" s="6" t="e">
        <f t="shared" si="4"/>
        <v>#DIV/0!</v>
      </c>
      <c r="R68" s="6">
        <f t="shared" si="5"/>
        <v>1.0410637864275525</v>
      </c>
      <c r="S68" s="29">
        <f t="shared" si="6"/>
        <v>1.709130672498633</v>
      </c>
    </row>
    <row r="69" spans="2:19" x14ac:dyDescent="0.45">
      <c r="C69" s="32" t="e">
        <f t="shared" si="7"/>
        <v>#DIV/0!</v>
      </c>
      <c r="D69" s="6" t="e">
        <f t="shared" si="8"/>
        <v>#DIV/0!</v>
      </c>
      <c r="E69" s="6" t="e">
        <f>I33/H33</f>
        <v>#DIV/0!</v>
      </c>
      <c r="F69" s="6" t="e">
        <f>S33/R33</f>
        <v>#DIV/0!</v>
      </c>
      <c r="G69" s="6" t="e">
        <f>N33/M33</f>
        <v>#DIV/0!</v>
      </c>
      <c r="H69" s="6" t="e">
        <f>AC33/AB33</f>
        <v>#DIV/0!</v>
      </c>
      <c r="I69" s="29" t="e">
        <f>X33/W33</f>
        <v>#DIV/0!</v>
      </c>
      <c r="M69" s="32">
        <f t="shared" si="0"/>
        <v>0.76095976907811658</v>
      </c>
      <c r="N69" s="6" t="e">
        <f t="shared" si="1"/>
        <v>#DIV/0!</v>
      </c>
      <c r="O69" s="6">
        <f t="shared" si="2"/>
        <v>0.95251425971935477</v>
      </c>
      <c r="P69" s="6">
        <f t="shared" si="3"/>
        <v>1.7811784417760401</v>
      </c>
      <c r="Q69" s="6" t="e">
        <f t="shared" si="4"/>
        <v>#DIV/0!</v>
      </c>
      <c r="R69" s="6">
        <f t="shared" si="5"/>
        <v>1.2212997423418266</v>
      </c>
      <c r="S69" s="29">
        <f t="shared" si="6"/>
        <v>1.5357483317445186</v>
      </c>
    </row>
    <row r="70" spans="2:19" ht="14.65" thickBot="1" x14ac:dyDescent="0.5">
      <c r="C70" s="46" t="e">
        <f t="shared" si="7"/>
        <v>#DIV/0!</v>
      </c>
      <c r="D70" s="47" t="e">
        <f t="shared" si="8"/>
        <v>#DIV/0!</v>
      </c>
      <c r="E70" s="47" t="e">
        <f>I34/H34</f>
        <v>#DIV/0!</v>
      </c>
      <c r="F70" s="47" t="e">
        <f>S34/R34</f>
        <v>#DIV/0!</v>
      </c>
      <c r="G70" s="47" t="e">
        <f>N34/M34</f>
        <v>#DIV/0!</v>
      </c>
      <c r="H70" s="47" t="e">
        <f>AC34/AB34</f>
        <v>#DIV/0!</v>
      </c>
      <c r="I70" s="45" t="e">
        <f>X34/W34</f>
        <v>#DIV/0!</v>
      </c>
      <c r="M70" s="46">
        <f t="shared" si="0"/>
        <v>0.45062572299926384</v>
      </c>
      <c r="N70" s="47" t="e">
        <f t="shared" si="1"/>
        <v>#DIV/0!</v>
      </c>
      <c r="O70" s="47">
        <f t="shared" si="2"/>
        <v>0.79917357290433411</v>
      </c>
      <c r="P70" s="47">
        <f t="shared" si="3"/>
        <v>1.472158704653606</v>
      </c>
      <c r="Q70" s="47" t="e">
        <f t="shared" si="4"/>
        <v>#DIV/0!</v>
      </c>
      <c r="R70" s="47">
        <f t="shared" si="5"/>
        <v>0.74755047505938244</v>
      </c>
      <c r="S70" s="45">
        <f t="shared" si="6"/>
        <v>1.6500739280433712</v>
      </c>
    </row>
    <row r="72" spans="2:19" x14ac:dyDescent="0.45">
      <c r="B72" s="10" t="s">
        <v>6</v>
      </c>
      <c r="C72" s="9"/>
      <c r="D72" s="9"/>
      <c r="E72" s="9"/>
      <c r="F72" s="9"/>
      <c r="G72" s="9"/>
      <c r="H72" s="9"/>
      <c r="I72" s="9"/>
      <c r="L72" s="10" t="s">
        <v>6</v>
      </c>
      <c r="M72" s="9"/>
      <c r="N72" s="9"/>
      <c r="O72" s="9"/>
      <c r="P72" s="9"/>
      <c r="Q72" s="9"/>
      <c r="R72" s="9"/>
      <c r="S72" s="9"/>
    </row>
    <row r="73" spans="2:19" x14ac:dyDescent="0.45">
      <c r="B73" s="10" t="s">
        <v>7</v>
      </c>
      <c r="C73" s="9">
        <v>0.9365</v>
      </c>
      <c r="D73" s="9">
        <v>0.74299999999999999</v>
      </c>
      <c r="E73" s="9">
        <v>0.91459999999999997</v>
      </c>
      <c r="F73" s="9">
        <v>0.90390000000000004</v>
      </c>
      <c r="G73" s="9">
        <v>0.74829999999999997</v>
      </c>
      <c r="H73" s="9">
        <v>0.84709999999999996</v>
      </c>
      <c r="I73" s="9">
        <v>0.97450000000000003</v>
      </c>
      <c r="L73" s="10" t="s">
        <v>7</v>
      </c>
      <c r="M73" s="9">
        <v>0.97560000000000002</v>
      </c>
      <c r="N73" s="9">
        <v>0.78759999999999997</v>
      </c>
      <c r="O73" s="9">
        <v>0.91739999999999999</v>
      </c>
      <c r="P73" s="9">
        <v>0.96379999999999999</v>
      </c>
      <c r="Q73" s="9">
        <v>0.80600000000000005</v>
      </c>
      <c r="R73" s="9">
        <v>0.84530000000000005</v>
      </c>
      <c r="S73" s="9">
        <v>0.90680000000000005</v>
      </c>
    </row>
    <row r="74" spans="2:19" x14ac:dyDescent="0.45">
      <c r="B74" s="10" t="s">
        <v>8</v>
      </c>
      <c r="C74" s="9">
        <v>0.16750000000000001</v>
      </c>
      <c r="D74" s="9" t="s">
        <v>9</v>
      </c>
      <c r="E74" s="9">
        <v>6.7900000000000002E-2</v>
      </c>
      <c r="F74" s="9">
        <v>6.7199999999999996E-2</v>
      </c>
      <c r="G74" s="9">
        <v>3.3999999999999998E-3</v>
      </c>
      <c r="H74" s="9">
        <v>3.9199999999999999E-2</v>
      </c>
      <c r="I74" s="9">
        <v>0.92090000000000005</v>
      </c>
      <c r="L74" s="10" t="s">
        <v>8</v>
      </c>
      <c r="M74" s="9">
        <v>0.76870000000000005</v>
      </c>
      <c r="N74" s="9">
        <v>2.9999999999999997E-4</v>
      </c>
      <c r="O74" s="9">
        <v>4.4699999999999997E-2</v>
      </c>
      <c r="P74" s="9">
        <v>0.56950000000000001</v>
      </c>
      <c r="Q74" s="9">
        <v>1.7100000000000001E-2</v>
      </c>
      <c r="R74" s="9">
        <v>1.49E-2</v>
      </c>
      <c r="S74" s="9">
        <v>0.25950000000000001</v>
      </c>
    </row>
    <row r="75" spans="2:19" x14ac:dyDescent="0.45">
      <c r="B75" s="10" t="s">
        <v>10</v>
      </c>
      <c r="C75" s="9" t="s">
        <v>12</v>
      </c>
      <c r="D75" s="9" t="s">
        <v>11</v>
      </c>
      <c r="E75" s="9" t="s">
        <v>12</v>
      </c>
      <c r="F75" s="9" t="s">
        <v>12</v>
      </c>
      <c r="G75" s="9" t="s">
        <v>11</v>
      </c>
      <c r="H75" s="9" t="s">
        <v>11</v>
      </c>
      <c r="I75" s="9" t="s">
        <v>12</v>
      </c>
      <c r="L75" s="10" t="s">
        <v>10</v>
      </c>
      <c r="M75" s="9" t="s">
        <v>12</v>
      </c>
      <c r="N75" s="9" t="s">
        <v>11</v>
      </c>
      <c r="O75" s="9" t="s">
        <v>11</v>
      </c>
      <c r="P75" s="9" t="s">
        <v>12</v>
      </c>
      <c r="Q75" s="9" t="s">
        <v>11</v>
      </c>
      <c r="R75" s="9" t="s">
        <v>11</v>
      </c>
      <c r="S75" s="9" t="s">
        <v>12</v>
      </c>
    </row>
    <row r="76" spans="2:19" x14ac:dyDescent="0.45">
      <c r="B76" s="10" t="s">
        <v>13</v>
      </c>
      <c r="C76" s="9" t="s">
        <v>15</v>
      </c>
      <c r="D76" s="9" t="s">
        <v>14</v>
      </c>
      <c r="E76" s="9" t="s">
        <v>15</v>
      </c>
      <c r="F76" s="9" t="s">
        <v>15</v>
      </c>
      <c r="G76" s="9" t="s">
        <v>26</v>
      </c>
      <c r="H76" s="9" t="s">
        <v>16</v>
      </c>
      <c r="I76" s="9" t="s">
        <v>15</v>
      </c>
      <c r="L76" s="10" t="s">
        <v>13</v>
      </c>
      <c r="M76" s="9" t="s">
        <v>15</v>
      </c>
      <c r="N76" s="9" t="s">
        <v>52</v>
      </c>
      <c r="O76" s="9" t="s">
        <v>16</v>
      </c>
      <c r="P76" s="9" t="s">
        <v>15</v>
      </c>
      <c r="Q76" s="9" t="s">
        <v>16</v>
      </c>
      <c r="R76" s="9" t="s">
        <v>16</v>
      </c>
      <c r="S76" s="9" t="s">
        <v>15</v>
      </c>
    </row>
    <row r="78" spans="2:19" x14ac:dyDescent="0.45">
      <c r="B78" s="10" t="s">
        <v>18</v>
      </c>
      <c r="C78" s="9"/>
      <c r="D78" s="9"/>
      <c r="E78" s="9"/>
      <c r="F78" s="9"/>
      <c r="G78" s="9"/>
      <c r="H78" s="9"/>
      <c r="I78" s="9"/>
      <c r="L78" s="10" t="s">
        <v>18</v>
      </c>
      <c r="M78" s="9"/>
      <c r="N78" s="9"/>
      <c r="O78" s="9"/>
      <c r="P78" s="9"/>
      <c r="Q78" s="9"/>
      <c r="R78" s="9"/>
      <c r="S78" s="9"/>
    </row>
    <row r="79" spans="2:19" x14ac:dyDescent="0.45">
      <c r="B79" s="10" t="s">
        <v>19</v>
      </c>
      <c r="C79" s="9">
        <v>107</v>
      </c>
      <c r="D79" s="9">
        <v>-137</v>
      </c>
      <c r="E79" s="9">
        <v>-37</v>
      </c>
      <c r="F79" s="9">
        <v>-25</v>
      </c>
      <c r="G79" s="9">
        <v>-9</v>
      </c>
      <c r="H79" s="9">
        <v>42</v>
      </c>
      <c r="I79" s="9">
        <v>-5</v>
      </c>
      <c r="L79" s="10" t="s">
        <v>19</v>
      </c>
      <c r="M79" s="9">
        <v>127</v>
      </c>
      <c r="N79" s="9">
        <v>-81</v>
      </c>
      <c r="O79" s="9">
        <v>-61</v>
      </c>
      <c r="P79" s="9">
        <v>135</v>
      </c>
      <c r="Q79" s="9">
        <v>23</v>
      </c>
      <c r="R79" s="9">
        <v>56</v>
      </c>
      <c r="S79" s="9">
        <v>17</v>
      </c>
    </row>
    <row r="80" spans="2:19" x14ac:dyDescent="0.45">
      <c r="B80" s="10" t="s">
        <v>20</v>
      </c>
      <c r="C80" s="9">
        <v>180</v>
      </c>
      <c r="D80" s="9">
        <v>47</v>
      </c>
      <c r="E80" s="9">
        <v>97</v>
      </c>
      <c r="F80" s="9">
        <v>73</v>
      </c>
      <c r="G80" s="9">
        <v>23</v>
      </c>
      <c r="H80" s="9">
        <v>54</v>
      </c>
      <c r="I80" s="9">
        <v>8</v>
      </c>
      <c r="L80" s="10" t="s">
        <v>20</v>
      </c>
      <c r="M80" s="9">
        <v>226</v>
      </c>
      <c r="N80" s="9">
        <v>86</v>
      </c>
      <c r="O80" s="9">
        <v>132</v>
      </c>
      <c r="P80" s="9">
        <v>194</v>
      </c>
      <c r="Q80" s="9">
        <v>39</v>
      </c>
      <c r="R80" s="9">
        <v>88</v>
      </c>
      <c r="S80" s="9">
        <v>36</v>
      </c>
    </row>
    <row r="81" spans="2:19" x14ac:dyDescent="0.45">
      <c r="B81" s="10" t="s">
        <v>21</v>
      </c>
      <c r="C81" s="9">
        <v>-73</v>
      </c>
      <c r="D81" s="9">
        <v>-184</v>
      </c>
      <c r="E81" s="9">
        <v>-134</v>
      </c>
      <c r="F81" s="9">
        <v>-98</v>
      </c>
      <c r="G81" s="9">
        <v>-32</v>
      </c>
      <c r="H81" s="9">
        <v>-12</v>
      </c>
      <c r="I81" s="9">
        <v>-13</v>
      </c>
      <c r="L81" s="10" t="s">
        <v>21</v>
      </c>
      <c r="M81" s="9">
        <v>-99</v>
      </c>
      <c r="N81" s="9">
        <v>-167</v>
      </c>
      <c r="O81" s="9">
        <v>-193</v>
      </c>
      <c r="P81" s="9">
        <v>-59</v>
      </c>
      <c r="Q81" s="9">
        <v>-16</v>
      </c>
      <c r="R81" s="9">
        <v>-32</v>
      </c>
      <c r="S81" s="9">
        <v>-19</v>
      </c>
    </row>
    <row r="82" spans="2:19" x14ac:dyDescent="0.45">
      <c r="B82" s="10" t="s">
        <v>22</v>
      </c>
      <c r="C82" s="9">
        <v>8.5400000000000004E-2</v>
      </c>
      <c r="D82" s="9">
        <v>1.5800000000000002E-2</v>
      </c>
      <c r="E82" s="9">
        <v>0.53920000000000001</v>
      </c>
      <c r="F82" s="9">
        <v>0.60950000000000004</v>
      </c>
      <c r="G82" s="9">
        <v>0.69530000000000003</v>
      </c>
      <c r="H82" s="9">
        <v>6.7400000000000002E-2</v>
      </c>
      <c r="I82" s="9">
        <v>0.6875</v>
      </c>
      <c r="L82" s="10" t="s">
        <v>22</v>
      </c>
      <c r="M82" s="9">
        <v>9.0300000000000005E-2</v>
      </c>
      <c r="N82" s="9">
        <v>0.19819999999999999</v>
      </c>
      <c r="O82" s="9">
        <v>0.42609999999999998</v>
      </c>
      <c r="P82" s="9">
        <v>2.75E-2</v>
      </c>
      <c r="Q82" s="9">
        <v>0.27539999999999998</v>
      </c>
      <c r="R82" s="9">
        <v>0.1205</v>
      </c>
      <c r="S82" s="9">
        <v>0.43159999999999998</v>
      </c>
    </row>
    <row r="83" spans="2:19" x14ac:dyDescent="0.45">
      <c r="B83" s="10" t="s">
        <v>24</v>
      </c>
      <c r="C83" s="9" t="s">
        <v>25</v>
      </c>
      <c r="D83" s="9" t="s">
        <v>25</v>
      </c>
      <c r="E83" s="9" t="s">
        <v>25</v>
      </c>
      <c r="F83" s="9" t="s">
        <v>25</v>
      </c>
      <c r="G83" s="9" t="s">
        <v>25</v>
      </c>
      <c r="H83" s="9" t="s">
        <v>25</v>
      </c>
      <c r="I83" s="9" t="s">
        <v>25</v>
      </c>
      <c r="L83" s="10" t="s">
        <v>24</v>
      </c>
      <c r="M83" s="9" t="s">
        <v>25</v>
      </c>
      <c r="N83" s="9" t="s">
        <v>25</v>
      </c>
      <c r="O83" s="9" t="s">
        <v>25</v>
      </c>
      <c r="P83" s="9" t="s">
        <v>25</v>
      </c>
      <c r="Q83" s="9" t="s">
        <v>25</v>
      </c>
      <c r="R83" s="9" t="s">
        <v>25</v>
      </c>
      <c r="S83" s="9" t="s">
        <v>25</v>
      </c>
    </row>
    <row r="84" spans="2:19" x14ac:dyDescent="0.45">
      <c r="B84" s="10" t="s">
        <v>13</v>
      </c>
      <c r="C84" s="9" t="s">
        <v>15</v>
      </c>
      <c r="D84" s="9" t="s">
        <v>16</v>
      </c>
      <c r="E84" s="9" t="s">
        <v>15</v>
      </c>
      <c r="F84" s="9" t="s">
        <v>15</v>
      </c>
      <c r="G84" s="9" t="s">
        <v>15</v>
      </c>
      <c r="H84" s="9" t="s">
        <v>15</v>
      </c>
      <c r="I84" s="9" t="s">
        <v>15</v>
      </c>
      <c r="L84" s="10" t="s">
        <v>13</v>
      </c>
      <c r="M84" s="9" t="s">
        <v>15</v>
      </c>
      <c r="N84" s="9" t="s">
        <v>15</v>
      </c>
      <c r="O84" s="9" t="s">
        <v>15</v>
      </c>
      <c r="P84" s="9" t="s">
        <v>16</v>
      </c>
      <c r="Q84" s="9" t="s">
        <v>15</v>
      </c>
      <c r="R84" s="9" t="s">
        <v>15</v>
      </c>
      <c r="S84" s="9" t="s">
        <v>15</v>
      </c>
    </row>
    <row r="85" spans="2:19" x14ac:dyDescent="0.45">
      <c r="B85" s="10" t="s">
        <v>27</v>
      </c>
      <c r="C85" s="9" t="s">
        <v>11</v>
      </c>
      <c r="D85" s="9" t="s">
        <v>12</v>
      </c>
      <c r="E85" s="9" t="s">
        <v>11</v>
      </c>
      <c r="F85" s="9" t="s">
        <v>11</v>
      </c>
      <c r="G85" s="9" t="s">
        <v>11</v>
      </c>
      <c r="H85" s="9" t="s">
        <v>11</v>
      </c>
      <c r="I85" s="9" t="s">
        <v>11</v>
      </c>
      <c r="L85" s="10" t="s">
        <v>27</v>
      </c>
      <c r="M85" s="9" t="s">
        <v>11</v>
      </c>
      <c r="N85" s="9" t="s">
        <v>11</v>
      </c>
      <c r="O85" s="9" t="s">
        <v>11</v>
      </c>
      <c r="P85" s="9" t="s">
        <v>12</v>
      </c>
      <c r="Q85" s="9" t="s">
        <v>11</v>
      </c>
      <c r="R85" s="9" t="s">
        <v>11</v>
      </c>
      <c r="S85" s="9" t="s">
        <v>11</v>
      </c>
    </row>
  </sheetData>
  <mergeCells count="9">
    <mergeCell ref="AG1:AJ1"/>
    <mergeCell ref="C37:I37"/>
    <mergeCell ref="M37:S37"/>
    <mergeCell ref="C1:F1"/>
    <mergeCell ref="H1:K1"/>
    <mergeCell ref="M1:P1"/>
    <mergeCell ref="R1:U1"/>
    <mergeCell ref="W1:Z1"/>
    <mergeCell ref="AB1:AE1"/>
  </mergeCells>
  <conditionalFormatting sqref="C39:I71 L39:S71">
    <cfRule type="containsErrors" dxfId="4" priority="1">
      <formula>ISERROR(C39)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788F6-3411-402D-8712-12283483BAF1}">
  <dimension ref="A12:S422"/>
  <sheetViews>
    <sheetView topLeftCell="A10" zoomScale="106" workbookViewId="0">
      <selection activeCell="A33" sqref="A33:C33"/>
    </sheetView>
  </sheetViews>
  <sheetFormatPr defaultRowHeight="14.25" x14ac:dyDescent="0.45"/>
  <sheetData>
    <row r="12" spans="16:16" x14ac:dyDescent="0.45">
      <c r="P12" s="1" t="s">
        <v>161</v>
      </c>
    </row>
    <row r="13" spans="16:16" x14ac:dyDescent="0.45">
      <c r="P13" t="s">
        <v>158</v>
      </c>
    </row>
    <row r="14" spans="16:16" x14ac:dyDescent="0.45">
      <c r="P14" t="s">
        <v>159</v>
      </c>
    </row>
    <row r="15" spans="16:16" x14ac:dyDescent="0.45">
      <c r="P15" t="s">
        <v>163</v>
      </c>
    </row>
    <row r="16" spans="16:16" x14ac:dyDescent="0.45">
      <c r="P16" t="s">
        <v>160</v>
      </c>
    </row>
    <row r="17" spans="2:19" ht="14.65" thickBot="1" x14ac:dyDescent="0.5"/>
    <row r="18" spans="2:19" ht="14.65" thickBot="1" x14ac:dyDescent="0.5">
      <c r="Q18" s="210" t="s">
        <v>162</v>
      </c>
      <c r="R18" s="211"/>
      <c r="S18" s="212"/>
    </row>
    <row r="24" spans="2:19" x14ac:dyDescent="0.45">
      <c r="D24" t="s">
        <v>93</v>
      </c>
      <c r="I24" t="s">
        <v>92</v>
      </c>
      <c r="N24" t="s">
        <v>91</v>
      </c>
    </row>
    <row r="26" spans="2:19" x14ac:dyDescent="0.45">
      <c r="J26" s="11"/>
      <c r="K26" s="12"/>
      <c r="L26" s="9"/>
      <c r="M26" s="9"/>
    </row>
    <row r="27" spans="2:19" x14ac:dyDescent="0.45">
      <c r="D27" s="209" t="s">
        <v>309</v>
      </c>
      <c r="E27" s="209"/>
      <c r="F27" s="209" t="s">
        <v>310</v>
      </c>
      <c r="G27" s="209"/>
      <c r="H27" s="209" t="s">
        <v>311</v>
      </c>
      <c r="I27" s="209"/>
      <c r="J27" s="9"/>
      <c r="K27" s="9"/>
      <c r="L27" s="9"/>
      <c r="M27" s="9"/>
      <c r="N27" s="9"/>
      <c r="O27" s="9"/>
      <c r="P27" s="9"/>
    </row>
    <row r="28" spans="2:19" x14ac:dyDescent="0.45">
      <c r="B28" t="s">
        <v>312</v>
      </c>
      <c r="C28" s="11" t="s">
        <v>94</v>
      </c>
      <c r="D28" s="11" t="s">
        <v>95</v>
      </c>
      <c r="E28" s="11" t="s">
        <v>17</v>
      </c>
      <c r="F28" s="11" t="s">
        <v>95</v>
      </c>
      <c r="G28" s="11" t="s">
        <v>17</v>
      </c>
      <c r="H28" s="11" t="s">
        <v>95</v>
      </c>
      <c r="I28" s="11" t="s">
        <v>17</v>
      </c>
      <c r="J28" s="11"/>
      <c r="K28" s="9"/>
      <c r="L28" s="9"/>
      <c r="M28" s="9"/>
      <c r="N28" s="9"/>
      <c r="O28" s="9"/>
      <c r="P28" s="9"/>
    </row>
    <row r="29" spans="2:19" x14ac:dyDescent="0.45">
      <c r="C29" s="9">
        <v>0.30356699999999998</v>
      </c>
      <c r="D29" s="9">
        <v>2.124155</v>
      </c>
      <c r="E29" s="9">
        <v>1.6550739999999999</v>
      </c>
      <c r="F29" s="9">
        <v>0.33233800000000002</v>
      </c>
      <c r="G29" s="9">
        <v>0.30564799999999998</v>
      </c>
      <c r="H29" s="9">
        <v>0.73844399999999999</v>
      </c>
      <c r="I29" s="9">
        <v>0.52488800000000002</v>
      </c>
      <c r="J29" s="9"/>
      <c r="K29" s="9"/>
      <c r="L29" s="9"/>
      <c r="M29" s="9"/>
      <c r="N29" s="9"/>
      <c r="O29" s="9"/>
      <c r="P29" s="9"/>
    </row>
    <row r="30" spans="2:19" x14ac:dyDescent="0.45">
      <c r="C30" s="9">
        <v>0.12953899999999999</v>
      </c>
      <c r="D30" s="9">
        <v>2.4595790000000002</v>
      </c>
      <c r="E30" s="9">
        <v>1.6686479999999999</v>
      </c>
      <c r="F30" s="9">
        <v>0.19162699999999999</v>
      </c>
      <c r="G30" s="9">
        <v>0.152582</v>
      </c>
      <c r="H30" s="9">
        <v>0.55993000000000004</v>
      </c>
      <c r="I30" s="9">
        <v>0.24645400000000001</v>
      </c>
      <c r="J30" s="9"/>
      <c r="K30" s="9"/>
      <c r="L30" s="9"/>
      <c r="M30" s="9"/>
      <c r="N30" s="9"/>
      <c r="O30" s="9"/>
      <c r="P30" s="9"/>
    </row>
    <row r="31" spans="2:19" x14ac:dyDescent="0.45">
      <c r="C31" s="9">
        <v>0.18490100000000001</v>
      </c>
      <c r="D31" s="9">
        <v>2.0790459999999999</v>
      </c>
      <c r="E31" s="9">
        <v>1.3735059999999999</v>
      </c>
      <c r="F31" s="9">
        <v>0.195325</v>
      </c>
      <c r="G31" s="9">
        <v>0.15912200000000001</v>
      </c>
      <c r="H31" s="9">
        <v>0.50481799999999999</v>
      </c>
      <c r="I31" s="9">
        <v>0.49352000000000001</v>
      </c>
      <c r="J31" s="9"/>
      <c r="K31" s="9"/>
      <c r="L31" s="9"/>
      <c r="M31" s="9"/>
      <c r="N31" s="9"/>
      <c r="O31" s="9"/>
      <c r="P31" s="9"/>
    </row>
    <row r="32" spans="2:19" x14ac:dyDescent="0.45">
      <c r="J32" s="9"/>
      <c r="K32" s="9"/>
      <c r="L32" s="12"/>
      <c r="M32" s="12"/>
      <c r="N32" s="12"/>
      <c r="O32" s="12"/>
      <c r="P32" s="12"/>
    </row>
    <row r="33" spans="1:16" x14ac:dyDescent="0.45">
      <c r="A33" s="209" t="s">
        <v>313</v>
      </c>
      <c r="B33" s="209"/>
      <c r="C33" s="209"/>
      <c r="D33" s="7" t="s">
        <v>98</v>
      </c>
      <c r="E33" s="7" t="s">
        <v>100</v>
      </c>
      <c r="F33" s="7" t="s">
        <v>98</v>
      </c>
      <c r="G33" s="7" t="s">
        <v>100</v>
      </c>
      <c r="H33" s="7" t="s">
        <v>98</v>
      </c>
      <c r="I33" s="7" t="s">
        <v>100</v>
      </c>
      <c r="J33" s="9"/>
      <c r="K33" s="9"/>
      <c r="L33" s="9"/>
      <c r="M33" s="9"/>
      <c r="N33" s="9"/>
      <c r="O33" s="9"/>
      <c r="P33" s="9"/>
    </row>
    <row r="34" spans="1:16" x14ac:dyDescent="0.45">
      <c r="A34" s="7" t="s">
        <v>314</v>
      </c>
      <c r="B34" s="7"/>
      <c r="C34" s="7"/>
      <c r="D34" s="7">
        <v>-17</v>
      </c>
      <c r="E34" s="7">
        <v>-14</v>
      </c>
      <c r="F34" s="7">
        <v>-5</v>
      </c>
      <c r="G34" s="7">
        <v>-1</v>
      </c>
      <c r="H34" s="7">
        <v>-11</v>
      </c>
      <c r="I34" s="7">
        <v>-8</v>
      </c>
      <c r="J34" s="9"/>
      <c r="K34" s="9"/>
      <c r="L34" s="9"/>
      <c r="M34" s="9"/>
      <c r="N34" s="9"/>
      <c r="O34" s="9"/>
      <c r="P34" s="9"/>
    </row>
    <row r="35" spans="1:16" x14ac:dyDescent="0.45">
      <c r="A35" s="7" t="s">
        <v>315</v>
      </c>
      <c r="B35" s="7"/>
      <c r="C35" s="7"/>
      <c r="D35" s="7" t="s">
        <v>12</v>
      </c>
      <c r="E35" s="7" t="s">
        <v>12</v>
      </c>
      <c r="F35" s="7" t="s">
        <v>11</v>
      </c>
      <c r="G35" s="7" t="s">
        <v>11</v>
      </c>
      <c r="H35" s="7" t="s">
        <v>11</v>
      </c>
      <c r="I35" s="7" t="s">
        <v>11</v>
      </c>
      <c r="J35" s="9"/>
      <c r="K35" s="9"/>
      <c r="L35" s="9"/>
      <c r="M35" s="9"/>
      <c r="N35" s="9"/>
      <c r="O35" s="9"/>
      <c r="P35" s="9"/>
    </row>
    <row r="36" spans="1:16" x14ac:dyDescent="0.45">
      <c r="A36" s="7" t="s">
        <v>71</v>
      </c>
      <c r="B36" s="7"/>
      <c r="C36" s="7"/>
      <c r="D36" s="169" t="s">
        <v>26</v>
      </c>
      <c r="E36" s="169" t="s">
        <v>16</v>
      </c>
      <c r="F36" s="7" t="s">
        <v>15</v>
      </c>
      <c r="G36" s="7" t="s">
        <v>15</v>
      </c>
      <c r="H36" s="7" t="s">
        <v>15</v>
      </c>
      <c r="I36" s="7" t="s">
        <v>15</v>
      </c>
      <c r="J36" s="9"/>
      <c r="K36" s="9"/>
      <c r="L36" s="9"/>
      <c r="M36" s="9"/>
    </row>
    <row r="37" spans="1:16" x14ac:dyDescent="0.45">
      <c r="A37" s="7" t="s">
        <v>72</v>
      </c>
      <c r="B37" s="7"/>
      <c r="C37" s="7"/>
      <c r="D37" s="7">
        <v>7.9000000000000008E-3</v>
      </c>
      <c r="E37" s="7">
        <v>4.8899999999999999E-2</v>
      </c>
      <c r="F37" s="7" t="s">
        <v>317</v>
      </c>
      <c r="G37" s="7" t="s">
        <v>317</v>
      </c>
      <c r="H37" s="7">
        <v>0.2258</v>
      </c>
      <c r="I37" s="7">
        <v>0.78339999999999999</v>
      </c>
      <c r="J37" s="9"/>
      <c r="K37" s="9"/>
      <c r="L37" s="12"/>
      <c r="M37" s="12"/>
    </row>
    <row r="38" spans="1:16" x14ac:dyDescent="0.45">
      <c r="A38" s="7" t="s">
        <v>316</v>
      </c>
      <c r="B38" s="7"/>
      <c r="C38" s="7"/>
      <c r="D38" s="7" t="s">
        <v>114</v>
      </c>
      <c r="E38" s="7" t="s">
        <v>115</v>
      </c>
      <c r="F38" s="7" t="s">
        <v>116</v>
      </c>
      <c r="G38" s="7" t="s">
        <v>117</v>
      </c>
      <c r="H38" s="7" t="s">
        <v>118</v>
      </c>
      <c r="I38" s="7" t="s">
        <v>119</v>
      </c>
      <c r="J38" s="9"/>
      <c r="K38" s="9"/>
      <c r="L38" s="9"/>
      <c r="M38" s="9"/>
    </row>
    <row r="39" spans="1:16" x14ac:dyDescent="0.45">
      <c r="A39" s="7"/>
      <c r="B39" s="7"/>
      <c r="C39" s="7"/>
      <c r="D39" s="7">
        <v>5</v>
      </c>
      <c r="E39" s="7">
        <v>1</v>
      </c>
      <c r="F39" s="7">
        <v>5</v>
      </c>
      <c r="G39" s="7">
        <v>1</v>
      </c>
      <c r="H39" s="7">
        <v>5</v>
      </c>
      <c r="I39" s="7">
        <v>1</v>
      </c>
      <c r="J39" s="9"/>
      <c r="K39" s="9"/>
      <c r="L39" s="9"/>
      <c r="M39" s="9"/>
    </row>
    <row r="40" spans="1:16" x14ac:dyDescent="0.45">
      <c r="J40" s="9"/>
      <c r="K40" s="9"/>
      <c r="L40" s="9"/>
      <c r="M40" s="9"/>
    </row>
    <row r="41" spans="1:16" x14ac:dyDescent="0.45">
      <c r="J41" s="9"/>
      <c r="K41" s="9"/>
      <c r="L41" s="9"/>
      <c r="M41" s="9"/>
    </row>
    <row r="42" spans="1:16" x14ac:dyDescent="0.45">
      <c r="J42" s="9"/>
      <c r="K42" s="9"/>
      <c r="L42" s="9"/>
      <c r="M42" s="9"/>
    </row>
    <row r="43" spans="1:16" x14ac:dyDescent="0.45">
      <c r="J43" s="9"/>
      <c r="K43" s="9"/>
    </row>
    <row r="44" spans="1:16" x14ac:dyDescent="0.45">
      <c r="J44" s="9"/>
      <c r="K44" s="9"/>
    </row>
    <row r="45" spans="1:16" x14ac:dyDescent="0.45">
      <c r="J45" s="9"/>
      <c r="K45" s="9"/>
    </row>
    <row r="46" spans="1:16" x14ac:dyDescent="0.45">
      <c r="J46" s="9"/>
      <c r="K46" s="9"/>
    </row>
    <row r="47" spans="1:16" x14ac:dyDescent="0.45">
      <c r="J47" s="9"/>
      <c r="K47" s="9"/>
    </row>
    <row r="48" spans="1:16" x14ac:dyDescent="0.45">
      <c r="J48" s="9"/>
      <c r="K48" s="9"/>
    </row>
    <row r="49" spans="10:11" x14ac:dyDescent="0.45">
      <c r="J49" s="9"/>
      <c r="K49" s="9"/>
    </row>
    <row r="50" spans="10:11" x14ac:dyDescent="0.45">
      <c r="J50" s="9"/>
      <c r="K50" s="9"/>
    </row>
    <row r="51" spans="10:11" x14ac:dyDescent="0.45">
      <c r="J51" s="9"/>
      <c r="K51" s="9"/>
    </row>
    <row r="52" spans="10:11" x14ac:dyDescent="0.45">
      <c r="J52" s="9"/>
      <c r="K52" s="9"/>
    </row>
    <row r="53" spans="10:11" x14ac:dyDescent="0.45">
      <c r="J53" s="9"/>
      <c r="K53" s="9"/>
    </row>
    <row r="54" spans="10:11" x14ac:dyDescent="0.45">
      <c r="J54" s="9"/>
      <c r="K54" s="9"/>
    </row>
    <row r="55" spans="10:11" x14ac:dyDescent="0.45">
      <c r="J55" s="9"/>
      <c r="K55" s="9"/>
    </row>
    <row r="56" spans="10:11" x14ac:dyDescent="0.45">
      <c r="J56" s="9"/>
      <c r="K56" s="9"/>
    </row>
    <row r="57" spans="10:11" x14ac:dyDescent="0.45">
      <c r="J57" s="9"/>
      <c r="K57" s="9"/>
    </row>
    <row r="58" spans="10:11" x14ac:dyDescent="0.45">
      <c r="J58" s="9"/>
      <c r="K58" s="9"/>
    </row>
    <row r="59" spans="10:11" x14ac:dyDescent="0.45">
      <c r="J59" s="9"/>
      <c r="K59" s="9"/>
    </row>
    <row r="60" spans="10:11" x14ac:dyDescent="0.45">
      <c r="J60" s="9"/>
      <c r="K60" s="9"/>
    </row>
    <row r="61" spans="10:11" x14ac:dyDescent="0.45">
      <c r="J61" s="9"/>
      <c r="K61" s="9"/>
    </row>
    <row r="62" spans="10:11" x14ac:dyDescent="0.45">
      <c r="J62" s="9"/>
      <c r="K62" s="9"/>
    </row>
    <row r="63" spans="10:11" x14ac:dyDescent="0.45">
      <c r="J63" s="9"/>
      <c r="K63" s="9"/>
    </row>
    <row r="64" spans="10:11" x14ac:dyDescent="0.45">
      <c r="J64" s="9"/>
      <c r="K64" s="9"/>
    </row>
    <row r="65" spans="10:11" x14ac:dyDescent="0.45">
      <c r="J65" s="9"/>
      <c r="K65" s="9"/>
    </row>
    <row r="66" spans="10:11" x14ac:dyDescent="0.45">
      <c r="J66" s="9"/>
      <c r="K66" s="9"/>
    </row>
    <row r="67" spans="10:11" x14ac:dyDescent="0.45">
      <c r="J67" s="9"/>
      <c r="K67" s="9"/>
    </row>
    <row r="68" spans="10:11" x14ac:dyDescent="0.45">
      <c r="J68" s="9"/>
      <c r="K68" s="9"/>
    </row>
    <row r="69" spans="10:11" x14ac:dyDescent="0.45">
      <c r="J69" s="9"/>
      <c r="K69" s="9"/>
    </row>
    <row r="70" spans="10:11" x14ac:dyDescent="0.45">
      <c r="J70" s="9"/>
      <c r="K70" s="9"/>
    </row>
    <row r="71" spans="10:11" x14ac:dyDescent="0.45">
      <c r="J71" s="9"/>
      <c r="K71" s="9"/>
    </row>
    <row r="72" spans="10:11" x14ac:dyDescent="0.45">
      <c r="J72" s="9"/>
      <c r="K72" s="9"/>
    </row>
    <row r="73" spans="10:11" x14ac:dyDescent="0.45">
      <c r="J73" s="9"/>
      <c r="K73" s="9"/>
    </row>
    <row r="74" spans="10:11" x14ac:dyDescent="0.45">
      <c r="J74" s="9"/>
      <c r="K74" s="9"/>
    </row>
    <row r="75" spans="10:11" x14ac:dyDescent="0.45">
      <c r="J75" s="9"/>
      <c r="K75" s="9"/>
    </row>
    <row r="76" spans="10:11" x14ac:dyDescent="0.45">
      <c r="J76" s="9"/>
      <c r="K76" s="9"/>
    </row>
    <row r="77" spans="10:11" x14ac:dyDescent="0.45">
      <c r="J77" s="9"/>
      <c r="K77" s="9"/>
    </row>
    <row r="78" spans="10:11" x14ac:dyDescent="0.45">
      <c r="J78" s="9"/>
      <c r="K78" s="9"/>
    </row>
    <row r="79" spans="10:11" x14ac:dyDescent="0.45">
      <c r="J79" s="9"/>
      <c r="K79" s="9"/>
    </row>
    <row r="80" spans="10:11" x14ac:dyDescent="0.45">
      <c r="J80" s="9"/>
      <c r="K80" s="9"/>
    </row>
    <row r="81" spans="10:11" x14ac:dyDescent="0.45">
      <c r="J81" s="9"/>
      <c r="K81" s="9"/>
    </row>
    <row r="82" spans="10:11" x14ac:dyDescent="0.45">
      <c r="J82" s="9"/>
      <c r="K82" s="9"/>
    </row>
    <row r="83" spans="10:11" x14ac:dyDescent="0.45">
      <c r="J83" s="9"/>
      <c r="K83" s="9"/>
    </row>
    <row r="84" spans="10:11" x14ac:dyDescent="0.45">
      <c r="J84" s="9"/>
      <c r="K84" s="9"/>
    </row>
    <row r="85" spans="10:11" x14ac:dyDescent="0.45">
      <c r="J85" s="9"/>
      <c r="K85" s="9"/>
    </row>
    <row r="86" spans="10:11" x14ac:dyDescent="0.45">
      <c r="J86" s="9"/>
      <c r="K86" s="9"/>
    </row>
    <row r="87" spans="10:11" x14ac:dyDescent="0.45">
      <c r="J87" s="9"/>
      <c r="K87" s="9"/>
    </row>
    <row r="88" spans="10:11" x14ac:dyDescent="0.45">
      <c r="J88" s="9"/>
      <c r="K88" s="9"/>
    </row>
    <row r="89" spans="10:11" x14ac:dyDescent="0.45">
      <c r="J89" s="9"/>
      <c r="K89" s="9"/>
    </row>
    <row r="90" spans="10:11" x14ac:dyDescent="0.45">
      <c r="J90" s="9"/>
      <c r="K90" s="9"/>
    </row>
    <row r="91" spans="10:11" x14ac:dyDescent="0.45">
      <c r="J91" s="9"/>
      <c r="K91" s="9"/>
    </row>
    <row r="92" spans="10:11" x14ac:dyDescent="0.45">
      <c r="J92" s="9"/>
      <c r="K92" s="9"/>
    </row>
    <row r="93" spans="10:11" x14ac:dyDescent="0.45">
      <c r="J93" s="9"/>
      <c r="K93" s="9"/>
    </row>
    <row r="94" spans="10:11" x14ac:dyDescent="0.45">
      <c r="J94" s="9"/>
      <c r="K94" s="9"/>
    </row>
    <row r="95" spans="10:11" x14ac:dyDescent="0.45">
      <c r="J95" s="9"/>
      <c r="K95" s="9"/>
    </row>
    <row r="96" spans="10:11" x14ac:dyDescent="0.45">
      <c r="J96" s="9"/>
      <c r="K96" s="9"/>
    </row>
    <row r="97" spans="10:11" x14ac:dyDescent="0.45">
      <c r="J97" s="9"/>
      <c r="K97" s="9"/>
    </row>
    <row r="98" spans="10:11" x14ac:dyDescent="0.45">
      <c r="J98" s="9"/>
      <c r="K98" s="9"/>
    </row>
    <row r="99" spans="10:11" x14ac:dyDescent="0.45">
      <c r="J99" s="9"/>
      <c r="K99" s="9"/>
    </row>
    <row r="100" spans="10:11" x14ac:dyDescent="0.45">
      <c r="J100" s="9"/>
      <c r="K100" s="9"/>
    </row>
    <row r="101" spans="10:11" x14ac:dyDescent="0.45">
      <c r="J101" s="9"/>
      <c r="K101" s="9"/>
    </row>
    <row r="102" spans="10:11" x14ac:dyDescent="0.45">
      <c r="J102" s="9"/>
      <c r="K102" s="9"/>
    </row>
    <row r="103" spans="10:11" x14ac:dyDescent="0.45">
      <c r="J103" s="9"/>
      <c r="K103" s="9"/>
    </row>
    <row r="104" spans="10:11" x14ac:dyDescent="0.45">
      <c r="J104" s="9"/>
      <c r="K104" s="9"/>
    </row>
    <row r="105" spans="10:11" x14ac:dyDescent="0.45">
      <c r="J105" s="9"/>
      <c r="K105" s="9"/>
    </row>
    <row r="106" spans="10:11" x14ac:dyDescent="0.45">
      <c r="J106" s="9"/>
      <c r="K106" s="9"/>
    </row>
    <row r="107" spans="10:11" x14ac:dyDescent="0.45">
      <c r="J107" s="9"/>
      <c r="K107" s="9"/>
    </row>
    <row r="108" spans="10:11" x14ac:dyDescent="0.45">
      <c r="J108" s="9"/>
      <c r="K108" s="9"/>
    </row>
    <row r="109" spans="10:11" x14ac:dyDescent="0.45">
      <c r="J109" s="9"/>
      <c r="K109" s="9"/>
    </row>
    <row r="110" spans="10:11" x14ac:dyDescent="0.45">
      <c r="J110" s="9"/>
      <c r="K110" s="9"/>
    </row>
    <row r="111" spans="10:11" x14ac:dyDescent="0.45">
      <c r="J111" s="9"/>
      <c r="K111" s="9"/>
    </row>
    <row r="112" spans="10:11" x14ac:dyDescent="0.45">
      <c r="J112" s="9"/>
      <c r="K112" s="9"/>
    </row>
    <row r="113" spans="10:11" x14ac:dyDescent="0.45">
      <c r="J113" s="9"/>
      <c r="K113" s="9"/>
    </row>
    <row r="114" spans="10:11" x14ac:dyDescent="0.45">
      <c r="J114" s="9"/>
      <c r="K114" s="9"/>
    </row>
    <row r="115" spans="10:11" x14ac:dyDescent="0.45">
      <c r="J115" s="9"/>
      <c r="K115" s="9"/>
    </row>
    <row r="116" spans="10:11" x14ac:dyDescent="0.45">
      <c r="J116" s="9"/>
      <c r="K116" s="9"/>
    </row>
    <row r="117" spans="10:11" x14ac:dyDescent="0.45">
      <c r="J117" s="9"/>
      <c r="K117" s="9"/>
    </row>
    <row r="118" spans="10:11" x14ac:dyDescent="0.45">
      <c r="J118" s="9"/>
      <c r="K118" s="9"/>
    </row>
    <row r="119" spans="10:11" x14ac:dyDescent="0.45">
      <c r="J119" s="9"/>
      <c r="K119" s="9"/>
    </row>
    <row r="120" spans="10:11" x14ac:dyDescent="0.45">
      <c r="J120" s="9"/>
      <c r="K120" s="9"/>
    </row>
    <row r="121" spans="10:11" x14ac:dyDescent="0.45">
      <c r="J121" s="9"/>
      <c r="K121" s="9"/>
    </row>
    <row r="122" spans="10:11" x14ac:dyDescent="0.45">
      <c r="J122" s="9"/>
      <c r="K122" s="9"/>
    </row>
    <row r="123" spans="10:11" x14ac:dyDescent="0.45">
      <c r="J123" s="9"/>
      <c r="K123" s="9"/>
    </row>
    <row r="124" spans="10:11" x14ac:dyDescent="0.45">
      <c r="J124" s="9"/>
      <c r="K124" s="9"/>
    </row>
    <row r="125" spans="10:11" x14ac:dyDescent="0.45">
      <c r="J125" s="9"/>
      <c r="K125" s="9"/>
    </row>
    <row r="126" spans="10:11" x14ac:dyDescent="0.45">
      <c r="J126" s="9"/>
      <c r="K126" s="9"/>
    </row>
    <row r="127" spans="10:11" x14ac:dyDescent="0.45">
      <c r="J127" s="9"/>
      <c r="K127" s="9"/>
    </row>
    <row r="128" spans="10:11" x14ac:dyDescent="0.45">
      <c r="J128" s="9"/>
      <c r="K128" s="9"/>
    </row>
    <row r="129" spans="10:11" x14ac:dyDescent="0.45">
      <c r="J129" s="9"/>
      <c r="K129" s="9"/>
    </row>
    <row r="130" spans="10:11" x14ac:dyDescent="0.45">
      <c r="J130" s="9"/>
      <c r="K130" s="9"/>
    </row>
    <row r="131" spans="10:11" x14ac:dyDescent="0.45">
      <c r="J131" s="9"/>
      <c r="K131" s="9"/>
    </row>
    <row r="132" spans="10:11" x14ac:dyDescent="0.45">
      <c r="J132" s="9"/>
      <c r="K132" s="9"/>
    </row>
    <row r="133" spans="10:11" x14ac:dyDescent="0.45">
      <c r="J133" s="9"/>
      <c r="K133" s="9"/>
    </row>
    <row r="134" spans="10:11" x14ac:dyDescent="0.45">
      <c r="J134" s="9"/>
      <c r="K134" s="9"/>
    </row>
    <row r="135" spans="10:11" x14ac:dyDescent="0.45">
      <c r="J135" s="9"/>
      <c r="K135" s="9"/>
    </row>
    <row r="136" spans="10:11" x14ac:dyDescent="0.45">
      <c r="J136" s="9"/>
      <c r="K136" s="9"/>
    </row>
    <row r="137" spans="10:11" x14ac:dyDescent="0.45">
      <c r="J137" s="9"/>
      <c r="K137" s="9"/>
    </row>
    <row r="138" spans="10:11" x14ac:dyDescent="0.45">
      <c r="J138" s="9"/>
      <c r="K138" s="9"/>
    </row>
    <row r="139" spans="10:11" x14ac:dyDescent="0.45">
      <c r="J139" s="9"/>
      <c r="K139" s="9"/>
    </row>
    <row r="140" spans="10:11" x14ac:dyDescent="0.45">
      <c r="J140" s="9"/>
      <c r="K140" s="9"/>
    </row>
    <row r="141" spans="10:11" x14ac:dyDescent="0.45">
      <c r="J141" s="9"/>
      <c r="K141" s="9"/>
    </row>
    <row r="142" spans="10:11" x14ac:dyDescent="0.45">
      <c r="J142" s="9"/>
      <c r="K142" s="9"/>
    </row>
    <row r="143" spans="10:11" x14ac:dyDescent="0.45">
      <c r="J143" s="9"/>
      <c r="K143" s="9"/>
    </row>
    <row r="144" spans="10:11" x14ac:dyDescent="0.45">
      <c r="J144" s="9"/>
      <c r="K144" s="9"/>
    </row>
    <row r="145" spans="10:11" x14ac:dyDescent="0.45">
      <c r="J145" s="9"/>
      <c r="K145" s="9"/>
    </row>
    <row r="146" spans="10:11" x14ac:dyDescent="0.45">
      <c r="J146" s="9"/>
      <c r="K146" s="9"/>
    </row>
    <row r="147" spans="10:11" x14ac:dyDescent="0.45">
      <c r="J147" s="9"/>
      <c r="K147" s="9"/>
    </row>
    <row r="148" spans="10:11" x14ac:dyDescent="0.45">
      <c r="J148" s="9"/>
      <c r="K148" s="9"/>
    </row>
    <row r="149" spans="10:11" x14ac:dyDescent="0.45">
      <c r="J149" s="9"/>
      <c r="K149" s="9"/>
    </row>
    <row r="150" spans="10:11" x14ac:dyDescent="0.45">
      <c r="J150" s="9"/>
      <c r="K150" s="9"/>
    </row>
    <row r="151" spans="10:11" x14ac:dyDescent="0.45">
      <c r="J151" s="9"/>
      <c r="K151" s="9"/>
    </row>
    <row r="152" spans="10:11" x14ac:dyDescent="0.45">
      <c r="J152" s="9"/>
      <c r="K152" s="9"/>
    </row>
    <row r="153" spans="10:11" x14ac:dyDescent="0.45">
      <c r="J153" s="9"/>
      <c r="K153" s="9"/>
    </row>
    <row r="154" spans="10:11" x14ac:dyDescent="0.45">
      <c r="J154" s="9"/>
      <c r="K154" s="9"/>
    </row>
    <row r="155" spans="10:11" x14ac:dyDescent="0.45">
      <c r="J155" s="9"/>
      <c r="K155" s="9"/>
    </row>
    <row r="156" spans="10:11" x14ac:dyDescent="0.45">
      <c r="J156" s="9"/>
      <c r="K156" s="9"/>
    </row>
    <row r="157" spans="10:11" x14ac:dyDescent="0.45">
      <c r="J157" s="9"/>
      <c r="K157" s="9"/>
    </row>
    <row r="158" spans="10:11" x14ac:dyDescent="0.45">
      <c r="J158" s="9"/>
      <c r="K158" s="9"/>
    </row>
    <row r="159" spans="10:11" x14ac:dyDescent="0.45">
      <c r="J159" s="9"/>
      <c r="K159" s="9"/>
    </row>
    <row r="160" spans="10:11" x14ac:dyDescent="0.45">
      <c r="J160" s="9"/>
      <c r="K160" s="9"/>
    </row>
    <row r="161" spans="10:11" x14ac:dyDescent="0.45">
      <c r="J161" s="9"/>
      <c r="K161" s="9"/>
    </row>
    <row r="162" spans="10:11" x14ac:dyDescent="0.45">
      <c r="J162" s="9"/>
      <c r="K162" s="9"/>
    </row>
    <row r="163" spans="10:11" x14ac:dyDescent="0.45">
      <c r="J163" s="9"/>
      <c r="K163" s="9"/>
    </row>
    <row r="164" spans="10:11" x14ac:dyDescent="0.45">
      <c r="J164" s="9"/>
      <c r="K164" s="9"/>
    </row>
    <row r="165" spans="10:11" x14ac:dyDescent="0.45">
      <c r="J165" s="9"/>
      <c r="K165" s="9"/>
    </row>
    <row r="166" spans="10:11" x14ac:dyDescent="0.45">
      <c r="J166" s="9"/>
      <c r="K166" s="9"/>
    </row>
    <row r="167" spans="10:11" x14ac:dyDescent="0.45">
      <c r="J167" s="9"/>
      <c r="K167" s="9"/>
    </row>
    <row r="168" spans="10:11" x14ac:dyDescent="0.45">
      <c r="J168" s="9"/>
      <c r="K168" s="9"/>
    </row>
    <row r="169" spans="10:11" x14ac:dyDescent="0.45">
      <c r="J169" s="9"/>
      <c r="K169" s="9"/>
    </row>
    <row r="170" spans="10:11" x14ac:dyDescent="0.45">
      <c r="J170" s="9"/>
      <c r="K170" s="9"/>
    </row>
    <row r="171" spans="10:11" x14ac:dyDescent="0.45">
      <c r="J171" s="9"/>
      <c r="K171" s="9"/>
    </row>
    <row r="172" spans="10:11" x14ac:dyDescent="0.45">
      <c r="J172" s="9"/>
      <c r="K172" s="9"/>
    </row>
    <row r="173" spans="10:11" x14ac:dyDescent="0.45">
      <c r="J173" s="9"/>
      <c r="K173" s="9"/>
    </row>
    <row r="174" spans="10:11" x14ac:dyDescent="0.45">
      <c r="J174" s="9"/>
      <c r="K174" s="9"/>
    </row>
    <row r="175" spans="10:11" x14ac:dyDescent="0.45">
      <c r="J175" s="9"/>
      <c r="K175" s="9"/>
    </row>
    <row r="176" spans="10:11" x14ac:dyDescent="0.45">
      <c r="J176" s="9"/>
      <c r="K176" s="9"/>
    </row>
    <row r="177" spans="10:11" x14ac:dyDescent="0.45">
      <c r="J177" s="9"/>
      <c r="K177" s="9"/>
    </row>
    <row r="178" spans="10:11" x14ac:dyDescent="0.45">
      <c r="J178" s="9"/>
      <c r="K178" s="9"/>
    </row>
    <row r="179" spans="10:11" x14ac:dyDescent="0.45">
      <c r="J179" s="9"/>
      <c r="K179" s="9"/>
    </row>
    <row r="180" spans="10:11" x14ac:dyDescent="0.45">
      <c r="J180" s="9"/>
      <c r="K180" s="9"/>
    </row>
    <row r="181" spans="10:11" x14ac:dyDescent="0.45">
      <c r="J181" s="9"/>
      <c r="K181" s="9"/>
    </row>
    <row r="182" spans="10:11" x14ac:dyDescent="0.45">
      <c r="J182" s="9"/>
      <c r="K182" s="9"/>
    </row>
    <row r="183" spans="10:11" x14ac:dyDescent="0.45">
      <c r="J183" s="9"/>
      <c r="K183" s="9"/>
    </row>
    <row r="184" spans="10:11" x14ac:dyDescent="0.45">
      <c r="J184" s="9"/>
      <c r="K184" s="9"/>
    </row>
    <row r="185" spans="10:11" x14ac:dyDescent="0.45">
      <c r="J185" s="9"/>
      <c r="K185" s="9"/>
    </row>
    <row r="186" spans="10:11" x14ac:dyDescent="0.45">
      <c r="J186" s="9"/>
      <c r="K186" s="9"/>
    </row>
    <row r="187" spans="10:11" x14ac:dyDescent="0.45">
      <c r="J187" s="9"/>
      <c r="K187" s="9"/>
    </row>
    <row r="188" spans="10:11" x14ac:dyDescent="0.45">
      <c r="J188" s="9"/>
      <c r="K188" s="9"/>
    </row>
    <row r="189" spans="10:11" x14ac:dyDescent="0.45">
      <c r="J189" s="9"/>
      <c r="K189" s="9"/>
    </row>
    <row r="190" spans="10:11" x14ac:dyDescent="0.45">
      <c r="J190" s="9"/>
      <c r="K190" s="9"/>
    </row>
    <row r="191" spans="10:11" x14ac:dyDescent="0.45">
      <c r="J191" s="9"/>
      <c r="K191" s="9"/>
    </row>
    <row r="192" spans="10:11" x14ac:dyDescent="0.45">
      <c r="J192" s="9"/>
      <c r="K192" s="9"/>
    </row>
    <row r="193" spans="10:11" x14ac:dyDescent="0.45">
      <c r="J193" s="9"/>
      <c r="K193" s="9"/>
    </row>
    <row r="194" spans="10:11" x14ac:dyDescent="0.45">
      <c r="J194" s="9"/>
      <c r="K194" s="9"/>
    </row>
    <row r="195" spans="10:11" x14ac:dyDescent="0.45">
      <c r="J195" s="9"/>
      <c r="K195" s="9"/>
    </row>
    <row r="196" spans="10:11" x14ac:dyDescent="0.45">
      <c r="J196" s="9"/>
      <c r="K196" s="9"/>
    </row>
    <row r="197" spans="10:11" x14ac:dyDescent="0.45">
      <c r="J197" s="9"/>
      <c r="K197" s="9"/>
    </row>
    <row r="198" spans="10:11" x14ac:dyDescent="0.45">
      <c r="J198" s="9"/>
      <c r="K198" s="9"/>
    </row>
    <row r="199" spans="10:11" x14ac:dyDescent="0.45">
      <c r="J199" s="9"/>
      <c r="K199" s="9"/>
    </row>
    <row r="200" spans="10:11" x14ac:dyDescent="0.45">
      <c r="J200" s="9"/>
      <c r="K200" s="9"/>
    </row>
    <row r="201" spans="10:11" x14ac:dyDescent="0.45">
      <c r="J201" s="9"/>
      <c r="K201" s="9"/>
    </row>
    <row r="202" spans="10:11" x14ac:dyDescent="0.45">
      <c r="J202" s="9"/>
      <c r="K202" s="9"/>
    </row>
    <row r="203" spans="10:11" x14ac:dyDescent="0.45">
      <c r="J203" s="9"/>
      <c r="K203" s="9"/>
    </row>
    <row r="204" spans="10:11" x14ac:dyDescent="0.45">
      <c r="J204" s="9"/>
      <c r="K204" s="9"/>
    </row>
    <row r="205" spans="10:11" x14ac:dyDescent="0.45">
      <c r="J205" s="9"/>
      <c r="K205" s="9"/>
    </row>
    <row r="206" spans="10:11" x14ac:dyDescent="0.45">
      <c r="J206" s="9"/>
      <c r="K206" s="9"/>
    </row>
    <row r="207" spans="10:11" x14ac:dyDescent="0.45">
      <c r="J207" s="9"/>
      <c r="K207" s="9"/>
    </row>
    <row r="208" spans="10:11" x14ac:dyDescent="0.45">
      <c r="J208" s="9"/>
      <c r="K208" s="9"/>
    </row>
    <row r="209" spans="10:11" x14ac:dyDescent="0.45">
      <c r="J209" s="9"/>
      <c r="K209" s="9"/>
    </row>
    <row r="210" spans="10:11" x14ac:dyDescent="0.45">
      <c r="J210" s="9"/>
      <c r="K210" s="9"/>
    </row>
    <row r="211" spans="10:11" x14ac:dyDescent="0.45">
      <c r="J211" s="9"/>
      <c r="K211" s="9"/>
    </row>
    <row r="212" spans="10:11" x14ac:dyDescent="0.45">
      <c r="J212" s="9"/>
      <c r="K212" s="9"/>
    </row>
    <row r="213" spans="10:11" x14ac:dyDescent="0.45">
      <c r="J213" s="9"/>
      <c r="K213" s="9"/>
    </row>
    <row r="214" spans="10:11" x14ac:dyDescent="0.45">
      <c r="J214" s="9"/>
      <c r="K214" s="9"/>
    </row>
    <row r="215" spans="10:11" x14ac:dyDescent="0.45">
      <c r="J215" s="9"/>
      <c r="K215" s="9"/>
    </row>
    <row r="216" spans="10:11" x14ac:dyDescent="0.45">
      <c r="J216" s="9"/>
      <c r="K216" s="9"/>
    </row>
    <row r="217" spans="10:11" x14ac:dyDescent="0.45">
      <c r="J217" s="9"/>
      <c r="K217" s="9"/>
    </row>
    <row r="218" spans="10:11" x14ac:dyDescent="0.45">
      <c r="J218" s="9"/>
      <c r="K218" s="9"/>
    </row>
    <row r="219" spans="10:11" x14ac:dyDescent="0.45">
      <c r="J219" s="9"/>
      <c r="K219" s="9"/>
    </row>
    <row r="220" spans="10:11" x14ac:dyDescent="0.45">
      <c r="J220" s="9"/>
      <c r="K220" s="9"/>
    </row>
    <row r="221" spans="10:11" x14ac:dyDescent="0.45">
      <c r="J221" s="9"/>
      <c r="K221" s="9"/>
    </row>
    <row r="222" spans="10:11" x14ac:dyDescent="0.45">
      <c r="J222" s="9"/>
      <c r="K222" s="9"/>
    </row>
    <row r="223" spans="10:11" x14ac:dyDescent="0.45">
      <c r="J223" s="9"/>
      <c r="K223" s="9"/>
    </row>
    <row r="224" spans="10:11" x14ac:dyDescent="0.45">
      <c r="J224" s="9"/>
      <c r="K224" s="9"/>
    </row>
    <row r="225" spans="10:11" x14ac:dyDescent="0.45">
      <c r="J225" s="9"/>
      <c r="K225" s="9"/>
    </row>
    <row r="226" spans="10:11" x14ac:dyDescent="0.45">
      <c r="J226" s="9"/>
      <c r="K226" s="9"/>
    </row>
    <row r="227" spans="10:11" x14ac:dyDescent="0.45">
      <c r="J227" s="9"/>
      <c r="K227" s="9"/>
    </row>
    <row r="228" spans="10:11" x14ac:dyDescent="0.45">
      <c r="J228" s="9"/>
      <c r="K228" s="9"/>
    </row>
    <row r="229" spans="10:11" x14ac:dyDescent="0.45">
      <c r="J229" s="9"/>
      <c r="K229" s="9"/>
    </row>
    <row r="230" spans="10:11" x14ac:dyDescent="0.45">
      <c r="J230" s="9"/>
      <c r="K230" s="9"/>
    </row>
    <row r="231" spans="10:11" x14ac:dyDescent="0.45">
      <c r="J231" s="9"/>
      <c r="K231" s="9"/>
    </row>
    <row r="232" spans="10:11" x14ac:dyDescent="0.45">
      <c r="J232" s="9"/>
      <c r="K232" s="9"/>
    </row>
    <row r="233" spans="10:11" x14ac:dyDescent="0.45">
      <c r="J233" s="9"/>
      <c r="K233" s="9"/>
    </row>
    <row r="234" spans="10:11" x14ac:dyDescent="0.45">
      <c r="J234" s="9"/>
      <c r="K234" s="9"/>
    </row>
    <row r="235" spans="10:11" x14ac:dyDescent="0.45">
      <c r="J235" s="9"/>
      <c r="K235" s="9"/>
    </row>
    <row r="236" spans="10:11" x14ac:dyDescent="0.45">
      <c r="J236" s="9"/>
      <c r="K236" s="9"/>
    </row>
    <row r="237" spans="10:11" x14ac:dyDescent="0.45">
      <c r="J237" s="9"/>
      <c r="K237" s="9"/>
    </row>
    <row r="238" spans="10:11" x14ac:dyDescent="0.45">
      <c r="J238" s="9"/>
      <c r="K238" s="9"/>
    </row>
    <row r="239" spans="10:11" x14ac:dyDescent="0.45">
      <c r="J239" s="9"/>
      <c r="K239" s="9"/>
    </row>
    <row r="240" spans="10:11" x14ac:dyDescent="0.45">
      <c r="J240" s="9"/>
      <c r="K240" s="9"/>
    </row>
    <row r="241" spans="10:11" x14ac:dyDescent="0.45">
      <c r="J241" s="9"/>
      <c r="K241" s="9"/>
    </row>
    <row r="242" spans="10:11" x14ac:dyDescent="0.45">
      <c r="J242" s="9"/>
      <c r="K242" s="9"/>
    </row>
    <row r="243" spans="10:11" x14ac:dyDescent="0.45">
      <c r="J243" s="9"/>
      <c r="K243" s="9"/>
    </row>
    <row r="244" spans="10:11" x14ac:dyDescent="0.45">
      <c r="J244" s="9"/>
      <c r="K244" s="9"/>
    </row>
    <row r="245" spans="10:11" x14ac:dyDescent="0.45">
      <c r="J245" s="9"/>
      <c r="K245" s="9"/>
    </row>
    <row r="246" spans="10:11" x14ac:dyDescent="0.45">
      <c r="J246" s="9"/>
      <c r="K246" s="9"/>
    </row>
    <row r="247" spans="10:11" x14ac:dyDescent="0.45">
      <c r="J247" s="9"/>
      <c r="K247" s="9"/>
    </row>
    <row r="248" spans="10:11" x14ac:dyDescent="0.45">
      <c r="J248" s="9"/>
      <c r="K248" s="9"/>
    </row>
    <row r="249" spans="10:11" x14ac:dyDescent="0.45">
      <c r="J249" s="9"/>
      <c r="K249" s="9"/>
    </row>
    <row r="250" spans="10:11" x14ac:dyDescent="0.45">
      <c r="J250" s="9"/>
      <c r="K250" s="9"/>
    </row>
    <row r="251" spans="10:11" x14ac:dyDescent="0.45">
      <c r="J251" s="9"/>
      <c r="K251" s="9"/>
    </row>
    <row r="252" spans="10:11" x14ac:dyDescent="0.45">
      <c r="J252" s="9"/>
      <c r="K252" s="9"/>
    </row>
    <row r="253" spans="10:11" x14ac:dyDescent="0.45">
      <c r="J253" s="9"/>
      <c r="K253" s="9"/>
    </row>
    <row r="254" spans="10:11" x14ac:dyDescent="0.45">
      <c r="J254" s="9"/>
      <c r="K254" s="9"/>
    </row>
    <row r="255" spans="10:11" x14ac:dyDescent="0.45">
      <c r="J255" s="9"/>
      <c r="K255" s="9"/>
    </row>
    <row r="256" spans="10:11" x14ac:dyDescent="0.45">
      <c r="J256" s="9"/>
      <c r="K256" s="9"/>
    </row>
    <row r="257" spans="10:11" x14ac:dyDescent="0.45">
      <c r="J257" s="9"/>
      <c r="K257" s="9"/>
    </row>
    <row r="258" spans="10:11" x14ac:dyDescent="0.45">
      <c r="J258" s="9"/>
      <c r="K258" s="9"/>
    </row>
    <row r="259" spans="10:11" x14ac:dyDescent="0.45">
      <c r="J259" s="9"/>
      <c r="K259" s="9"/>
    </row>
    <row r="260" spans="10:11" x14ac:dyDescent="0.45">
      <c r="J260" s="9"/>
      <c r="K260" s="9"/>
    </row>
    <row r="261" spans="10:11" x14ac:dyDescent="0.45">
      <c r="J261" s="9"/>
      <c r="K261" s="9"/>
    </row>
    <row r="262" spans="10:11" x14ac:dyDescent="0.45">
      <c r="J262" s="9"/>
      <c r="K262" s="9"/>
    </row>
    <row r="263" spans="10:11" x14ac:dyDescent="0.45">
      <c r="J263" s="9"/>
      <c r="K263" s="9"/>
    </row>
    <row r="264" spans="10:11" x14ac:dyDescent="0.45">
      <c r="J264" s="9"/>
      <c r="K264" s="9"/>
    </row>
    <row r="265" spans="10:11" x14ac:dyDescent="0.45">
      <c r="J265" s="9"/>
      <c r="K265" s="9"/>
    </row>
    <row r="266" spans="10:11" x14ac:dyDescent="0.45">
      <c r="J266" s="9"/>
      <c r="K266" s="9"/>
    </row>
    <row r="267" spans="10:11" x14ac:dyDescent="0.45">
      <c r="J267" s="9"/>
      <c r="K267" s="9"/>
    </row>
    <row r="268" spans="10:11" x14ac:dyDescent="0.45">
      <c r="J268" s="9"/>
      <c r="K268" s="9"/>
    </row>
    <row r="269" spans="10:11" x14ac:dyDescent="0.45">
      <c r="J269" s="9"/>
      <c r="K269" s="9"/>
    </row>
    <row r="270" spans="10:11" x14ac:dyDescent="0.45">
      <c r="J270" s="9"/>
      <c r="K270" s="9"/>
    </row>
    <row r="271" spans="10:11" x14ac:dyDescent="0.45">
      <c r="J271" s="9"/>
      <c r="K271" s="9"/>
    </row>
    <row r="272" spans="10:11" x14ac:dyDescent="0.45">
      <c r="J272" s="9"/>
      <c r="K272" s="9"/>
    </row>
    <row r="273" spans="10:11" x14ac:dyDescent="0.45">
      <c r="J273" s="9"/>
      <c r="K273" s="9"/>
    </row>
    <row r="274" spans="10:11" x14ac:dyDescent="0.45">
      <c r="J274" s="9"/>
      <c r="K274" s="9"/>
    </row>
    <row r="275" spans="10:11" x14ac:dyDescent="0.45">
      <c r="J275" s="9"/>
      <c r="K275" s="9"/>
    </row>
    <row r="276" spans="10:11" x14ac:dyDescent="0.45">
      <c r="J276" s="9"/>
      <c r="K276" s="9"/>
    </row>
    <row r="277" spans="10:11" x14ac:dyDescent="0.45">
      <c r="J277" s="9"/>
      <c r="K277" s="9"/>
    </row>
    <row r="278" spans="10:11" x14ac:dyDescent="0.45">
      <c r="J278" s="9"/>
      <c r="K278" s="9"/>
    </row>
    <row r="279" spans="10:11" x14ac:dyDescent="0.45">
      <c r="J279" s="9"/>
      <c r="K279" s="9"/>
    </row>
    <row r="280" spans="10:11" x14ac:dyDescent="0.45">
      <c r="J280" s="9"/>
      <c r="K280" s="9"/>
    </row>
    <row r="281" spans="10:11" x14ac:dyDescent="0.45">
      <c r="J281" s="9"/>
      <c r="K281" s="9"/>
    </row>
    <row r="282" spans="10:11" x14ac:dyDescent="0.45">
      <c r="J282" s="9"/>
      <c r="K282" s="9"/>
    </row>
    <row r="283" spans="10:11" x14ac:dyDescent="0.45">
      <c r="J283" s="9"/>
      <c r="K283" s="9"/>
    </row>
    <row r="284" spans="10:11" x14ac:dyDescent="0.45">
      <c r="J284" s="9"/>
      <c r="K284" s="9"/>
    </row>
    <row r="285" spans="10:11" x14ac:dyDescent="0.45">
      <c r="J285" s="9"/>
      <c r="K285" s="9"/>
    </row>
    <row r="286" spans="10:11" x14ac:dyDescent="0.45">
      <c r="J286" s="9"/>
      <c r="K286" s="9"/>
    </row>
    <row r="287" spans="10:11" x14ac:dyDescent="0.45">
      <c r="J287" s="9"/>
      <c r="K287" s="9"/>
    </row>
    <row r="288" spans="10:11" x14ac:dyDescent="0.45">
      <c r="J288" s="9"/>
      <c r="K288" s="9"/>
    </row>
    <row r="289" spans="10:11" x14ac:dyDescent="0.45">
      <c r="J289" s="9"/>
      <c r="K289" s="9"/>
    </row>
    <row r="290" spans="10:11" x14ac:dyDescent="0.45">
      <c r="J290" s="9"/>
      <c r="K290" s="9"/>
    </row>
    <row r="291" spans="10:11" x14ac:dyDescent="0.45">
      <c r="J291" s="9"/>
      <c r="K291" s="9"/>
    </row>
    <row r="292" spans="10:11" x14ac:dyDescent="0.45">
      <c r="J292" s="9"/>
      <c r="K292" s="9"/>
    </row>
    <row r="293" spans="10:11" x14ac:dyDescent="0.45">
      <c r="J293" s="9"/>
      <c r="K293" s="9"/>
    </row>
    <row r="294" spans="10:11" x14ac:dyDescent="0.45">
      <c r="J294" s="9"/>
      <c r="K294" s="9"/>
    </row>
    <row r="295" spans="10:11" x14ac:dyDescent="0.45">
      <c r="J295" s="9"/>
      <c r="K295" s="9"/>
    </row>
    <row r="296" spans="10:11" x14ac:dyDescent="0.45">
      <c r="J296" s="9"/>
      <c r="K296" s="9"/>
    </row>
    <row r="297" spans="10:11" x14ac:dyDescent="0.45">
      <c r="J297" s="9"/>
      <c r="K297" s="9"/>
    </row>
    <row r="298" spans="10:11" x14ac:dyDescent="0.45">
      <c r="J298" s="9"/>
      <c r="K298" s="9"/>
    </row>
    <row r="299" spans="10:11" x14ac:dyDescent="0.45">
      <c r="J299" s="9"/>
      <c r="K299" s="9"/>
    </row>
    <row r="300" spans="10:11" x14ac:dyDescent="0.45">
      <c r="J300" s="9"/>
      <c r="K300" s="9"/>
    </row>
    <row r="301" spans="10:11" x14ac:dyDescent="0.45">
      <c r="J301" s="9"/>
      <c r="K301" s="9"/>
    </row>
    <row r="302" spans="10:11" x14ac:dyDescent="0.45">
      <c r="J302" s="9"/>
      <c r="K302" s="9"/>
    </row>
    <row r="303" spans="10:11" x14ac:dyDescent="0.45">
      <c r="J303" s="9"/>
      <c r="K303" s="9"/>
    </row>
    <row r="304" spans="10:11" x14ac:dyDescent="0.45">
      <c r="J304" s="9"/>
      <c r="K304" s="9"/>
    </row>
    <row r="305" spans="10:11" x14ac:dyDescent="0.45">
      <c r="J305" s="9"/>
      <c r="K305" s="9"/>
    </row>
    <row r="306" spans="10:11" x14ac:dyDescent="0.45">
      <c r="J306" s="9"/>
      <c r="K306" s="9"/>
    </row>
    <row r="307" spans="10:11" x14ac:dyDescent="0.45">
      <c r="J307" s="9"/>
      <c r="K307" s="9"/>
    </row>
    <row r="308" spans="10:11" x14ac:dyDescent="0.45">
      <c r="J308" s="9"/>
      <c r="K308" s="9"/>
    </row>
    <row r="309" spans="10:11" x14ac:dyDescent="0.45">
      <c r="J309" s="9"/>
      <c r="K309" s="9"/>
    </row>
    <row r="310" spans="10:11" x14ac:dyDescent="0.45">
      <c r="J310" s="9"/>
      <c r="K310" s="9"/>
    </row>
    <row r="311" spans="10:11" x14ac:dyDescent="0.45">
      <c r="J311" s="9"/>
      <c r="K311" s="9"/>
    </row>
    <row r="312" spans="10:11" x14ac:dyDescent="0.45">
      <c r="J312" s="9"/>
      <c r="K312" s="9"/>
    </row>
    <row r="313" spans="10:11" x14ac:dyDescent="0.45">
      <c r="J313" s="9"/>
      <c r="K313" s="9"/>
    </row>
    <row r="314" spans="10:11" x14ac:dyDescent="0.45">
      <c r="J314" s="9"/>
      <c r="K314" s="9"/>
    </row>
    <row r="315" spans="10:11" x14ac:dyDescent="0.45">
      <c r="J315" s="9"/>
      <c r="K315" s="9"/>
    </row>
    <row r="316" spans="10:11" x14ac:dyDescent="0.45">
      <c r="J316" s="9"/>
      <c r="K316" s="9"/>
    </row>
    <row r="317" spans="10:11" x14ac:dyDescent="0.45">
      <c r="J317" s="9"/>
      <c r="K317" s="9"/>
    </row>
    <row r="318" spans="10:11" x14ac:dyDescent="0.45">
      <c r="J318" s="9"/>
      <c r="K318" s="9"/>
    </row>
    <row r="319" spans="10:11" x14ac:dyDescent="0.45">
      <c r="J319" s="9"/>
      <c r="K319" s="9"/>
    </row>
    <row r="320" spans="10:11" x14ac:dyDescent="0.45">
      <c r="J320" s="9"/>
      <c r="K320" s="9"/>
    </row>
    <row r="321" spans="10:11" x14ac:dyDescent="0.45">
      <c r="J321" s="9"/>
      <c r="K321" s="9"/>
    </row>
    <row r="322" spans="10:11" x14ac:dyDescent="0.45">
      <c r="J322" s="9"/>
      <c r="K322" s="9"/>
    </row>
    <row r="323" spans="10:11" x14ac:dyDescent="0.45">
      <c r="J323" s="9"/>
      <c r="K323" s="9"/>
    </row>
    <row r="324" spans="10:11" x14ac:dyDescent="0.45">
      <c r="J324" s="9"/>
      <c r="K324" s="9"/>
    </row>
    <row r="325" spans="10:11" x14ac:dyDescent="0.45">
      <c r="J325" s="9"/>
      <c r="K325" s="9"/>
    </row>
    <row r="326" spans="10:11" x14ac:dyDescent="0.45">
      <c r="J326" s="9"/>
      <c r="K326" s="9"/>
    </row>
    <row r="327" spans="10:11" x14ac:dyDescent="0.45">
      <c r="J327" s="9"/>
      <c r="K327" s="9"/>
    </row>
    <row r="328" spans="10:11" x14ac:dyDescent="0.45">
      <c r="J328" s="9"/>
      <c r="K328" s="9"/>
    </row>
    <row r="329" spans="10:11" x14ac:dyDescent="0.45">
      <c r="J329" s="9"/>
      <c r="K329" s="9"/>
    </row>
    <row r="330" spans="10:11" x14ac:dyDescent="0.45">
      <c r="J330" s="9"/>
      <c r="K330" s="9"/>
    </row>
    <row r="331" spans="10:11" x14ac:dyDescent="0.45">
      <c r="J331" s="9"/>
      <c r="K331" s="9"/>
    </row>
    <row r="332" spans="10:11" x14ac:dyDescent="0.45">
      <c r="J332" s="9"/>
      <c r="K332" s="9"/>
    </row>
    <row r="333" spans="10:11" x14ac:dyDescent="0.45">
      <c r="J333" s="9"/>
      <c r="K333" s="9"/>
    </row>
    <row r="334" spans="10:11" x14ac:dyDescent="0.45">
      <c r="J334" s="9"/>
      <c r="K334" s="9"/>
    </row>
    <row r="335" spans="10:11" x14ac:dyDescent="0.45">
      <c r="J335" s="9"/>
      <c r="K335" s="9"/>
    </row>
    <row r="336" spans="10:11" x14ac:dyDescent="0.45">
      <c r="J336" s="9"/>
      <c r="K336" s="9"/>
    </row>
    <row r="337" spans="10:11" x14ac:dyDescent="0.45">
      <c r="J337" s="9"/>
      <c r="K337" s="9"/>
    </row>
    <row r="338" spans="10:11" x14ac:dyDescent="0.45">
      <c r="J338" s="9"/>
      <c r="K338" s="9"/>
    </row>
    <row r="339" spans="10:11" x14ac:dyDescent="0.45">
      <c r="J339" s="9"/>
      <c r="K339" s="9"/>
    </row>
    <row r="340" spans="10:11" x14ac:dyDescent="0.45">
      <c r="J340" s="9"/>
      <c r="K340" s="9"/>
    </row>
    <row r="341" spans="10:11" x14ac:dyDescent="0.45">
      <c r="J341" s="9"/>
      <c r="K341" s="9"/>
    </row>
    <row r="342" spans="10:11" x14ac:dyDescent="0.45">
      <c r="J342" s="9"/>
      <c r="K342" s="9"/>
    </row>
    <row r="343" spans="10:11" x14ac:dyDescent="0.45">
      <c r="J343" s="9"/>
      <c r="K343" s="9"/>
    </row>
    <row r="344" spans="10:11" x14ac:dyDescent="0.45">
      <c r="J344" s="9"/>
      <c r="K344" s="9"/>
    </row>
    <row r="345" spans="10:11" x14ac:dyDescent="0.45">
      <c r="J345" s="9"/>
      <c r="K345" s="9"/>
    </row>
    <row r="346" spans="10:11" x14ac:dyDescent="0.45">
      <c r="J346" s="9"/>
      <c r="K346" s="9"/>
    </row>
    <row r="347" spans="10:11" x14ac:dyDescent="0.45">
      <c r="J347" s="9"/>
      <c r="K347" s="9"/>
    </row>
    <row r="348" spans="10:11" x14ac:dyDescent="0.45">
      <c r="J348" s="9"/>
      <c r="K348" s="9"/>
    </row>
    <row r="349" spans="10:11" x14ac:dyDescent="0.45">
      <c r="J349" s="9"/>
      <c r="K349" s="9"/>
    </row>
    <row r="350" spans="10:11" x14ac:dyDescent="0.45">
      <c r="J350" s="9"/>
      <c r="K350" s="9"/>
    </row>
    <row r="351" spans="10:11" x14ac:dyDescent="0.45">
      <c r="J351" s="9"/>
      <c r="K351" s="9"/>
    </row>
    <row r="352" spans="10:11" x14ac:dyDescent="0.45">
      <c r="J352" s="9"/>
      <c r="K352" s="9"/>
    </row>
    <row r="353" spans="10:11" x14ac:dyDescent="0.45">
      <c r="J353" s="9"/>
      <c r="K353" s="9"/>
    </row>
    <row r="354" spans="10:11" x14ac:dyDescent="0.45">
      <c r="J354" s="9"/>
      <c r="K354" s="9"/>
    </row>
    <row r="355" spans="10:11" x14ac:dyDescent="0.45">
      <c r="J355" s="9"/>
      <c r="K355" s="9"/>
    </row>
    <row r="356" spans="10:11" x14ac:dyDescent="0.45">
      <c r="J356" s="9"/>
      <c r="K356" s="9"/>
    </row>
    <row r="357" spans="10:11" x14ac:dyDescent="0.45">
      <c r="J357" s="9"/>
      <c r="K357" s="9"/>
    </row>
    <row r="358" spans="10:11" x14ac:dyDescent="0.45">
      <c r="J358" s="9"/>
      <c r="K358" s="9"/>
    </row>
    <row r="359" spans="10:11" x14ac:dyDescent="0.45">
      <c r="J359" s="9"/>
      <c r="K359" s="9"/>
    </row>
    <row r="360" spans="10:11" x14ac:dyDescent="0.45">
      <c r="J360" s="9"/>
      <c r="K360" s="9"/>
    </row>
    <row r="361" spans="10:11" x14ac:dyDescent="0.45">
      <c r="J361" s="9"/>
      <c r="K361" s="9"/>
    </row>
    <row r="362" spans="10:11" x14ac:dyDescent="0.45">
      <c r="J362" s="9"/>
      <c r="K362" s="9"/>
    </row>
    <row r="363" spans="10:11" x14ac:dyDescent="0.45">
      <c r="J363" s="9"/>
      <c r="K363" s="9"/>
    </row>
    <row r="364" spans="10:11" x14ac:dyDescent="0.45">
      <c r="J364" s="9"/>
      <c r="K364" s="9"/>
    </row>
    <row r="365" spans="10:11" x14ac:dyDescent="0.45">
      <c r="J365" s="9"/>
      <c r="K365" s="9"/>
    </row>
    <row r="366" spans="10:11" x14ac:dyDescent="0.45">
      <c r="J366" s="9"/>
      <c r="K366" s="9"/>
    </row>
    <row r="367" spans="10:11" x14ac:dyDescent="0.45">
      <c r="J367" s="9"/>
      <c r="K367" s="9"/>
    </row>
    <row r="368" spans="10:11" x14ac:dyDescent="0.45">
      <c r="J368" s="9"/>
      <c r="K368" s="9"/>
    </row>
    <row r="369" spans="10:11" x14ac:dyDescent="0.45">
      <c r="J369" s="9"/>
      <c r="K369" s="9"/>
    </row>
    <row r="370" spans="10:11" x14ac:dyDescent="0.45">
      <c r="J370" s="9"/>
      <c r="K370" s="9"/>
    </row>
    <row r="371" spans="10:11" x14ac:dyDescent="0.45">
      <c r="J371" s="9"/>
      <c r="K371" s="9"/>
    </row>
    <row r="372" spans="10:11" x14ac:dyDescent="0.45">
      <c r="J372" s="9"/>
      <c r="K372" s="9"/>
    </row>
    <row r="373" spans="10:11" x14ac:dyDescent="0.45">
      <c r="J373" s="9"/>
      <c r="K373" s="9"/>
    </row>
    <row r="374" spans="10:11" x14ac:dyDescent="0.45">
      <c r="J374" s="9"/>
      <c r="K374" s="9"/>
    </row>
    <row r="375" spans="10:11" x14ac:dyDescent="0.45">
      <c r="J375" s="9"/>
      <c r="K375" s="9"/>
    </row>
    <row r="376" spans="10:11" x14ac:dyDescent="0.45">
      <c r="J376" s="9"/>
      <c r="K376" s="9"/>
    </row>
    <row r="377" spans="10:11" x14ac:dyDescent="0.45">
      <c r="J377" s="9"/>
      <c r="K377" s="9"/>
    </row>
    <row r="378" spans="10:11" x14ac:dyDescent="0.45">
      <c r="J378" s="9"/>
      <c r="K378" s="9"/>
    </row>
    <row r="379" spans="10:11" x14ac:dyDescent="0.45">
      <c r="J379" s="9"/>
      <c r="K379" s="9"/>
    </row>
    <row r="380" spans="10:11" x14ac:dyDescent="0.45">
      <c r="J380" s="9"/>
      <c r="K380" s="9"/>
    </row>
    <row r="381" spans="10:11" x14ac:dyDescent="0.45">
      <c r="J381" s="9"/>
      <c r="K381" s="9"/>
    </row>
    <row r="382" spans="10:11" x14ac:dyDescent="0.45">
      <c r="J382" s="9"/>
      <c r="K382" s="9"/>
    </row>
    <row r="383" spans="10:11" x14ac:dyDescent="0.45">
      <c r="J383" s="9"/>
      <c r="K383" s="9"/>
    </row>
    <row r="384" spans="10:11" x14ac:dyDescent="0.45">
      <c r="J384" s="9"/>
      <c r="K384" s="9"/>
    </row>
    <row r="385" spans="10:11" x14ac:dyDescent="0.45">
      <c r="J385" s="9"/>
      <c r="K385" s="9"/>
    </row>
    <row r="386" spans="10:11" x14ac:dyDescent="0.45">
      <c r="J386" s="9"/>
      <c r="K386" s="9"/>
    </row>
    <row r="387" spans="10:11" x14ac:dyDescent="0.45">
      <c r="J387" s="9"/>
      <c r="K387" s="9"/>
    </row>
    <row r="388" spans="10:11" x14ac:dyDescent="0.45">
      <c r="J388" s="9"/>
      <c r="K388" s="9"/>
    </row>
    <row r="389" spans="10:11" x14ac:dyDescent="0.45">
      <c r="J389" s="9"/>
      <c r="K389" s="9"/>
    </row>
    <row r="390" spans="10:11" x14ac:dyDescent="0.45">
      <c r="J390" s="9"/>
      <c r="K390" s="9"/>
    </row>
    <row r="391" spans="10:11" x14ac:dyDescent="0.45">
      <c r="J391" s="9"/>
      <c r="K391" s="9"/>
    </row>
    <row r="392" spans="10:11" x14ac:dyDescent="0.45">
      <c r="J392" s="9"/>
      <c r="K392" s="9"/>
    </row>
    <row r="393" spans="10:11" x14ac:dyDescent="0.45">
      <c r="J393" s="9"/>
      <c r="K393" s="9"/>
    </row>
    <row r="394" spans="10:11" x14ac:dyDescent="0.45">
      <c r="J394" s="9"/>
      <c r="K394" s="9"/>
    </row>
    <row r="395" spans="10:11" x14ac:dyDescent="0.45">
      <c r="J395" s="9"/>
      <c r="K395" s="9"/>
    </row>
    <row r="396" spans="10:11" x14ac:dyDescent="0.45">
      <c r="J396" s="9"/>
      <c r="K396" s="9"/>
    </row>
    <row r="397" spans="10:11" x14ac:dyDescent="0.45">
      <c r="J397" s="9"/>
      <c r="K397" s="9"/>
    </row>
    <row r="398" spans="10:11" x14ac:dyDescent="0.45">
      <c r="J398" s="9"/>
      <c r="K398" s="9"/>
    </row>
    <row r="399" spans="10:11" x14ac:dyDescent="0.45">
      <c r="J399" s="9"/>
      <c r="K399" s="9"/>
    </row>
    <row r="400" spans="10:11" x14ac:dyDescent="0.45">
      <c r="J400" s="9"/>
      <c r="K400" s="9"/>
    </row>
    <row r="401" spans="10:11" x14ac:dyDescent="0.45">
      <c r="J401" s="9"/>
      <c r="K401" s="9"/>
    </row>
    <row r="402" spans="10:11" x14ac:dyDescent="0.45">
      <c r="J402" s="9"/>
      <c r="K402" s="9"/>
    </row>
    <row r="403" spans="10:11" x14ac:dyDescent="0.45">
      <c r="J403" s="9"/>
      <c r="K403" s="9"/>
    </row>
    <row r="404" spans="10:11" x14ac:dyDescent="0.45">
      <c r="J404" s="9"/>
      <c r="K404" s="9"/>
    </row>
    <row r="405" spans="10:11" x14ac:dyDescent="0.45">
      <c r="J405" s="9"/>
      <c r="K405" s="9"/>
    </row>
    <row r="406" spans="10:11" x14ac:dyDescent="0.45">
      <c r="J406" s="9"/>
      <c r="K406" s="9"/>
    </row>
    <row r="407" spans="10:11" x14ac:dyDescent="0.45">
      <c r="J407" s="9"/>
      <c r="K407" s="9"/>
    </row>
    <row r="408" spans="10:11" x14ac:dyDescent="0.45">
      <c r="J408" s="9"/>
      <c r="K408" s="9"/>
    </row>
    <row r="409" spans="10:11" x14ac:dyDescent="0.45">
      <c r="J409" s="9"/>
      <c r="K409" s="9"/>
    </row>
    <row r="410" spans="10:11" x14ac:dyDescent="0.45">
      <c r="J410" s="9"/>
      <c r="K410" s="9"/>
    </row>
    <row r="411" spans="10:11" x14ac:dyDescent="0.45">
      <c r="J411" s="9"/>
      <c r="K411" s="9"/>
    </row>
    <row r="412" spans="10:11" x14ac:dyDescent="0.45">
      <c r="J412" s="9"/>
      <c r="K412" s="9"/>
    </row>
    <row r="413" spans="10:11" x14ac:dyDescent="0.45">
      <c r="J413" s="9"/>
      <c r="K413" s="9"/>
    </row>
    <row r="414" spans="10:11" x14ac:dyDescent="0.45">
      <c r="J414" s="9"/>
      <c r="K414" s="9"/>
    </row>
    <row r="415" spans="10:11" x14ac:dyDescent="0.45">
      <c r="J415" s="9"/>
      <c r="K415" s="9"/>
    </row>
    <row r="416" spans="10:11" x14ac:dyDescent="0.45">
      <c r="J416" s="9"/>
      <c r="K416" s="9"/>
    </row>
    <row r="417" spans="10:11" x14ac:dyDescent="0.45">
      <c r="J417" s="9"/>
      <c r="K417" s="9"/>
    </row>
    <row r="418" spans="10:11" x14ac:dyDescent="0.45">
      <c r="J418" s="9"/>
      <c r="K418" s="9"/>
    </row>
    <row r="419" spans="10:11" x14ac:dyDescent="0.45">
      <c r="J419" s="9"/>
      <c r="K419" s="9"/>
    </row>
    <row r="420" spans="10:11" x14ac:dyDescent="0.45">
      <c r="J420" s="9"/>
      <c r="K420" s="9"/>
    </row>
    <row r="421" spans="10:11" x14ac:dyDescent="0.45">
      <c r="J421" s="9"/>
      <c r="K421" s="9"/>
    </row>
    <row r="422" spans="10:11" x14ac:dyDescent="0.45">
      <c r="J422" s="9"/>
      <c r="K422" s="9"/>
    </row>
  </sheetData>
  <mergeCells count="5">
    <mergeCell ref="A33:C33"/>
    <mergeCell ref="Q18:S18"/>
    <mergeCell ref="D27:E27"/>
    <mergeCell ref="F27:G27"/>
    <mergeCell ref="H27:I2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6C552-FE3F-4EA2-AF00-621F1D5D1757}">
  <dimension ref="A1:J15"/>
  <sheetViews>
    <sheetView workbookViewId="0">
      <selection activeCell="C38" sqref="C38"/>
    </sheetView>
  </sheetViews>
  <sheetFormatPr defaultRowHeight="14.25" x14ac:dyDescent="0.45"/>
  <cols>
    <col min="1" max="1" width="27.19921875" bestFit="1" customWidth="1"/>
    <col min="6" max="6" width="1.9296875" customWidth="1"/>
  </cols>
  <sheetData>
    <row r="1" spans="1:10" ht="14.65" thickBot="1" x14ac:dyDescent="0.5">
      <c r="B1" s="218" t="s">
        <v>326</v>
      </c>
      <c r="C1" s="218"/>
      <c r="D1" s="218"/>
      <c r="E1" s="218"/>
      <c r="G1" s="218" t="s">
        <v>332</v>
      </c>
      <c r="H1" s="218"/>
      <c r="I1" s="218"/>
      <c r="J1" s="218"/>
    </row>
    <row r="2" spans="1:10" x14ac:dyDescent="0.45">
      <c r="B2" s="219" t="s">
        <v>319</v>
      </c>
      <c r="C2" s="220"/>
      <c r="D2" s="196" t="s">
        <v>320</v>
      </c>
      <c r="E2" s="198"/>
      <c r="G2" s="219" t="s">
        <v>319</v>
      </c>
      <c r="H2" s="220"/>
      <c r="I2" s="196" t="s">
        <v>320</v>
      </c>
      <c r="J2" s="198"/>
    </row>
    <row r="3" spans="1:10" x14ac:dyDescent="0.45">
      <c r="B3" s="170" t="s">
        <v>90</v>
      </c>
      <c r="C3" s="172" t="s">
        <v>318</v>
      </c>
      <c r="D3" s="173" t="s">
        <v>90</v>
      </c>
      <c r="E3" s="174" t="s">
        <v>318</v>
      </c>
      <c r="G3" s="170" t="s">
        <v>90</v>
      </c>
      <c r="H3" s="172" t="s">
        <v>318</v>
      </c>
      <c r="I3" s="173" t="s">
        <v>90</v>
      </c>
      <c r="J3" s="174" t="s">
        <v>318</v>
      </c>
    </row>
    <row r="4" spans="1:10" x14ac:dyDescent="0.45">
      <c r="B4" s="171">
        <v>22</v>
      </c>
      <c r="C4" s="11">
        <v>48.1</v>
      </c>
      <c r="D4" s="26">
        <v>24.9</v>
      </c>
      <c r="E4" s="30">
        <v>43.8</v>
      </c>
      <c r="G4" s="171">
        <v>0.92400000000000004</v>
      </c>
      <c r="H4" s="11">
        <v>1.18</v>
      </c>
      <c r="I4" s="26">
        <v>0.998</v>
      </c>
      <c r="J4" s="30">
        <v>1.0469999999999999</v>
      </c>
    </row>
    <row r="5" spans="1:10" x14ac:dyDescent="0.45">
      <c r="B5" s="171">
        <v>43.7</v>
      </c>
      <c r="C5" s="11">
        <v>49</v>
      </c>
      <c r="D5" s="26">
        <v>50.8</v>
      </c>
      <c r="E5" s="30">
        <v>52.1</v>
      </c>
      <c r="G5" s="171">
        <v>1.042</v>
      </c>
      <c r="H5" s="11">
        <v>1.2849999999999999</v>
      </c>
      <c r="I5" s="26">
        <v>0.94099999999999995</v>
      </c>
      <c r="J5" s="30">
        <v>1.0189999999999999</v>
      </c>
    </row>
    <row r="6" spans="1:10" x14ac:dyDescent="0.45">
      <c r="B6" s="171">
        <v>35.4</v>
      </c>
      <c r="C6" s="11">
        <v>63.7</v>
      </c>
      <c r="D6" s="26">
        <v>32</v>
      </c>
      <c r="E6" s="30">
        <v>47.3</v>
      </c>
      <c r="G6" s="171">
        <v>0.82399999999999995</v>
      </c>
      <c r="H6" s="11">
        <v>1.0549999999999999</v>
      </c>
      <c r="I6" s="26">
        <v>0.754</v>
      </c>
      <c r="J6" s="30">
        <v>0.89300000000000002</v>
      </c>
    </row>
    <row r="7" spans="1:10" x14ac:dyDescent="0.45">
      <c r="B7" s="171">
        <v>51.9</v>
      </c>
      <c r="C7" s="11">
        <v>68.7</v>
      </c>
      <c r="D7" s="26">
        <v>49.8</v>
      </c>
      <c r="E7" s="30">
        <v>61</v>
      </c>
      <c r="G7" s="171">
        <v>1.0289999999999999</v>
      </c>
      <c r="H7" s="11">
        <v>1.212</v>
      </c>
      <c r="I7" s="26">
        <v>0.93400000000000005</v>
      </c>
      <c r="J7" s="30">
        <v>1.071</v>
      </c>
    </row>
    <row r="8" spans="1:10" x14ac:dyDescent="0.45">
      <c r="B8" s="171">
        <v>32.5</v>
      </c>
      <c r="C8" s="11">
        <v>47.4</v>
      </c>
      <c r="D8" s="26">
        <v>36.700000000000003</v>
      </c>
      <c r="E8" s="30">
        <v>45.3</v>
      </c>
      <c r="G8" s="171">
        <v>0.81699999999999995</v>
      </c>
      <c r="H8" s="11">
        <v>1.248</v>
      </c>
      <c r="I8" s="26">
        <v>0.76900000000000002</v>
      </c>
      <c r="J8" s="30">
        <v>1.0880000000000001</v>
      </c>
    </row>
    <row r="9" spans="1:10" x14ac:dyDescent="0.45">
      <c r="B9" s="221" t="s">
        <v>323</v>
      </c>
      <c r="C9" s="186"/>
      <c r="D9" s="186"/>
      <c r="E9" s="222"/>
      <c r="G9" s="221" t="s">
        <v>323</v>
      </c>
      <c r="H9" s="186"/>
      <c r="I9" s="186"/>
      <c r="J9" s="222"/>
    </row>
    <row r="10" spans="1:10" x14ac:dyDescent="0.45">
      <c r="A10" s="10" t="s">
        <v>8</v>
      </c>
      <c r="B10" s="213">
        <v>1.1599999999999999E-2</v>
      </c>
      <c r="C10" s="183"/>
      <c r="D10" s="214">
        <v>2.12E-2</v>
      </c>
      <c r="E10" s="184"/>
      <c r="G10" s="213">
        <v>3.2000000000000002E-3</v>
      </c>
      <c r="H10" s="183"/>
      <c r="I10" s="214">
        <v>3.7100000000000001E-2</v>
      </c>
      <c r="J10" s="184"/>
    </row>
    <row r="11" spans="1:10" x14ac:dyDescent="0.45">
      <c r="A11" s="10" t="s">
        <v>13</v>
      </c>
      <c r="B11" s="213" t="s">
        <v>16</v>
      </c>
      <c r="C11" s="183"/>
      <c r="D11" s="214" t="s">
        <v>16</v>
      </c>
      <c r="E11" s="184"/>
      <c r="G11" s="213" t="s">
        <v>26</v>
      </c>
      <c r="H11" s="183"/>
      <c r="I11" s="214" t="s">
        <v>16</v>
      </c>
      <c r="J11" s="184"/>
    </row>
    <row r="12" spans="1:10" x14ac:dyDescent="0.45">
      <c r="A12" s="10" t="s">
        <v>151</v>
      </c>
      <c r="B12" s="213" t="s">
        <v>12</v>
      </c>
      <c r="C12" s="183"/>
      <c r="D12" s="214" t="s">
        <v>12</v>
      </c>
      <c r="E12" s="184"/>
      <c r="G12" s="213" t="s">
        <v>12</v>
      </c>
      <c r="H12" s="183"/>
      <c r="I12" s="214" t="s">
        <v>12</v>
      </c>
      <c r="J12" s="184"/>
    </row>
    <row r="13" spans="1:10" x14ac:dyDescent="0.45">
      <c r="A13" s="10" t="s">
        <v>152</v>
      </c>
      <c r="B13" s="213" t="s">
        <v>153</v>
      </c>
      <c r="C13" s="183"/>
      <c r="D13" s="214" t="s">
        <v>153</v>
      </c>
      <c r="E13" s="184"/>
      <c r="G13" s="213" t="s">
        <v>153</v>
      </c>
      <c r="H13" s="183"/>
      <c r="I13" s="214" t="s">
        <v>153</v>
      </c>
      <c r="J13" s="184"/>
    </row>
    <row r="14" spans="1:10" x14ac:dyDescent="0.45">
      <c r="A14" s="10" t="s">
        <v>88</v>
      </c>
      <c r="B14" s="213" t="s">
        <v>321</v>
      </c>
      <c r="C14" s="183"/>
      <c r="D14" s="214" t="s">
        <v>322</v>
      </c>
      <c r="E14" s="184"/>
      <c r="G14" s="213" t="s">
        <v>324</v>
      </c>
      <c r="H14" s="183"/>
      <c r="I14" s="214" t="s">
        <v>325</v>
      </c>
      <c r="J14" s="184"/>
    </row>
    <row r="15" spans="1:10" ht="14.65" thickBot="1" x14ac:dyDescent="0.5">
      <c r="A15" s="10" t="s">
        <v>155</v>
      </c>
      <c r="B15" s="215">
        <v>5</v>
      </c>
      <c r="C15" s="216"/>
      <c r="D15" s="217">
        <v>5</v>
      </c>
      <c r="E15" s="185"/>
      <c r="G15" s="215">
        <v>5</v>
      </c>
      <c r="H15" s="216"/>
      <c r="I15" s="217">
        <v>5</v>
      </c>
      <c r="J15" s="185"/>
    </row>
  </sheetData>
  <mergeCells count="32">
    <mergeCell ref="B1:E1"/>
    <mergeCell ref="B2:C2"/>
    <mergeCell ref="D2:E2"/>
    <mergeCell ref="B10:C10"/>
    <mergeCell ref="D10:E10"/>
    <mergeCell ref="B9:E9"/>
    <mergeCell ref="B15:C15"/>
    <mergeCell ref="D15:E15"/>
    <mergeCell ref="B11:C11"/>
    <mergeCell ref="B13:C13"/>
    <mergeCell ref="B14:C14"/>
    <mergeCell ref="D11:E11"/>
    <mergeCell ref="D12:E12"/>
    <mergeCell ref="D13:E13"/>
    <mergeCell ref="D14:E14"/>
    <mergeCell ref="B12:C12"/>
    <mergeCell ref="G1:J1"/>
    <mergeCell ref="G2:H2"/>
    <mergeCell ref="I2:J2"/>
    <mergeCell ref="G9:J9"/>
    <mergeCell ref="G10:H10"/>
    <mergeCell ref="I10:J10"/>
    <mergeCell ref="G14:H14"/>
    <mergeCell ref="I14:J14"/>
    <mergeCell ref="G15:H15"/>
    <mergeCell ref="I15:J15"/>
    <mergeCell ref="G11:H11"/>
    <mergeCell ref="I11:J11"/>
    <mergeCell ref="G12:H12"/>
    <mergeCell ref="I12:J12"/>
    <mergeCell ref="G13:H13"/>
    <mergeCell ref="I13:J13"/>
  </mergeCells>
  <phoneticPr fontId="7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6684A-CC79-4897-905B-3F87F3A97363}">
  <dimension ref="A1:BX407"/>
  <sheetViews>
    <sheetView topLeftCell="F1" zoomScale="74" zoomScaleNormal="74" workbookViewId="0">
      <selection activeCell="K48" sqref="K48"/>
    </sheetView>
  </sheetViews>
  <sheetFormatPr defaultRowHeight="14.25" x14ac:dyDescent="0.45"/>
  <cols>
    <col min="1" max="1" width="7.19921875" style="7" bestFit="1" customWidth="1"/>
    <col min="2" max="2" width="9.265625" style="7" bestFit="1" customWidth="1"/>
    <col min="3" max="14" width="9.6640625" style="7" bestFit="1" customWidth="1"/>
    <col min="15" max="15" width="34" style="7" bestFit="1" customWidth="1"/>
    <col min="16" max="26" width="8.53125" style="7" bestFit="1" customWidth="1"/>
    <col min="41" max="53" width="9.796875" style="7" bestFit="1" customWidth="1"/>
    <col min="54" max="54" width="5.265625" style="7" bestFit="1" customWidth="1"/>
    <col min="55" max="16384" width="9.06640625" style="7"/>
  </cols>
  <sheetData>
    <row r="1" spans="1:53" ht="14.65" thickBot="1" x14ac:dyDescent="0.5">
      <c r="C1" s="177" t="s">
        <v>78</v>
      </c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7"/>
      <c r="AB1" s="7"/>
      <c r="AC1" s="177" t="s">
        <v>223</v>
      </c>
      <c r="AD1" s="177"/>
      <c r="AE1" s="177"/>
      <c r="AF1" s="177"/>
      <c r="AG1" s="177"/>
      <c r="AH1" s="177"/>
      <c r="AI1" s="177"/>
      <c r="AJ1" s="177"/>
      <c r="AK1" s="177"/>
      <c r="AL1" s="177"/>
      <c r="AM1" s="177"/>
      <c r="AN1" s="177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</row>
    <row r="2" spans="1:53" ht="14.65" thickBot="1" x14ac:dyDescent="0.5">
      <c r="C2" s="178" t="s">
        <v>77</v>
      </c>
      <c r="D2" s="179"/>
      <c r="E2" s="180"/>
      <c r="F2" s="178" t="s">
        <v>74</v>
      </c>
      <c r="G2" s="179"/>
      <c r="H2" s="180"/>
      <c r="I2" s="178" t="s">
        <v>75</v>
      </c>
      <c r="J2" s="179"/>
      <c r="K2" s="180"/>
      <c r="L2" s="178" t="s">
        <v>76</v>
      </c>
      <c r="M2" s="179"/>
      <c r="N2" s="180"/>
      <c r="P2" s="193" t="s">
        <v>175</v>
      </c>
      <c r="Q2" s="187"/>
      <c r="R2" s="187" t="s">
        <v>207</v>
      </c>
      <c r="S2" s="187"/>
      <c r="T2" s="187" t="s">
        <v>173</v>
      </c>
      <c r="U2" s="187"/>
      <c r="V2" s="187" t="s">
        <v>211</v>
      </c>
      <c r="W2" s="187"/>
      <c r="X2" s="187" t="s">
        <v>212</v>
      </c>
      <c r="Y2" s="192"/>
      <c r="Z2" s="9"/>
      <c r="AA2" s="7"/>
      <c r="AB2" s="7"/>
      <c r="AC2" s="178" t="s">
        <v>77</v>
      </c>
      <c r="AD2" s="179"/>
      <c r="AE2" s="180"/>
      <c r="AF2" s="178" t="s">
        <v>74</v>
      </c>
      <c r="AG2" s="179"/>
      <c r="AH2" s="180"/>
      <c r="AI2" s="178" t="s">
        <v>75</v>
      </c>
      <c r="AJ2" s="179"/>
      <c r="AK2" s="180"/>
      <c r="AL2" s="178" t="s">
        <v>76</v>
      </c>
      <c r="AM2" s="179"/>
      <c r="AN2" s="180"/>
      <c r="AO2" s="9"/>
      <c r="AP2" s="9"/>
      <c r="AQ2" s="9"/>
      <c r="AR2" s="9"/>
      <c r="AS2" s="9"/>
      <c r="AT2" s="9"/>
      <c r="AU2" s="9"/>
    </row>
    <row r="3" spans="1:53" ht="14.65" thickBot="1" x14ac:dyDescent="0.5">
      <c r="A3" s="149"/>
      <c r="B3" s="150" t="s">
        <v>89</v>
      </c>
      <c r="C3" s="151">
        <v>1.4045209999999999</v>
      </c>
      <c r="D3" s="152">
        <v>7.9158710000000001</v>
      </c>
      <c r="E3" s="153">
        <v>14.425929999999999</v>
      </c>
      <c r="F3" s="151">
        <v>21.013494999999999</v>
      </c>
      <c r="G3" s="152">
        <v>27.526178000000002</v>
      </c>
      <c r="H3" s="153">
        <v>34.040971999999996</v>
      </c>
      <c r="I3" s="151">
        <v>40.616371999999998</v>
      </c>
      <c r="J3" s="152">
        <v>47.133957000000002</v>
      </c>
      <c r="K3" s="153">
        <v>53.653551999999998</v>
      </c>
      <c r="L3" s="151">
        <v>60.231383000000001</v>
      </c>
      <c r="M3" s="152">
        <v>66.752581000000006</v>
      </c>
      <c r="N3" s="153">
        <v>73.270407000000006</v>
      </c>
      <c r="O3" s="154"/>
      <c r="P3" s="157" t="s">
        <v>176</v>
      </c>
      <c r="Q3" s="155" t="s">
        <v>157</v>
      </c>
      <c r="R3" s="157" t="s">
        <v>176</v>
      </c>
      <c r="S3" s="155" t="s">
        <v>157</v>
      </c>
      <c r="T3" s="154" t="s">
        <v>176</v>
      </c>
      <c r="U3" s="155" t="s">
        <v>157</v>
      </c>
      <c r="V3" s="154" t="s">
        <v>176</v>
      </c>
      <c r="W3" s="155" t="s">
        <v>157</v>
      </c>
      <c r="X3" s="154" t="s">
        <v>176</v>
      </c>
      <c r="Y3" s="156" t="s">
        <v>157</v>
      </c>
      <c r="Z3" s="9"/>
      <c r="AA3" s="149"/>
      <c r="AB3" s="150" t="s">
        <v>89</v>
      </c>
      <c r="AC3" s="151">
        <v>1.4045209999999999</v>
      </c>
      <c r="AD3" s="152">
        <v>7.9158710000000001</v>
      </c>
      <c r="AE3" s="153">
        <v>14.425929999999999</v>
      </c>
      <c r="AF3" s="151">
        <v>21.013494999999999</v>
      </c>
      <c r="AG3" s="152">
        <v>27.526178000000002</v>
      </c>
      <c r="AH3" s="153">
        <v>34.040971999999996</v>
      </c>
      <c r="AI3" s="151">
        <v>40.616371999999998</v>
      </c>
      <c r="AJ3" s="152">
        <v>47.133957000000002</v>
      </c>
      <c r="AK3" s="153">
        <v>53.653551999999998</v>
      </c>
      <c r="AL3" s="151">
        <v>60.231383000000001</v>
      </c>
      <c r="AM3" s="152">
        <v>66.752581000000006</v>
      </c>
      <c r="AN3" s="153">
        <v>73.270407000000006</v>
      </c>
      <c r="AO3" s="9"/>
      <c r="AP3" s="9"/>
      <c r="AQ3" s="9"/>
      <c r="AR3" s="9"/>
      <c r="AS3" s="9"/>
      <c r="AT3" s="9"/>
      <c r="AU3" s="9"/>
    </row>
    <row r="4" spans="1:53" x14ac:dyDescent="0.45">
      <c r="A4" s="127" t="s">
        <v>176</v>
      </c>
      <c r="B4" s="128" t="s">
        <v>177</v>
      </c>
      <c r="C4" s="129">
        <v>1.929934</v>
      </c>
      <c r="D4" s="129">
        <v>1.9201760000000001</v>
      </c>
      <c r="E4" s="130">
        <v>1.4940089999999999</v>
      </c>
      <c r="F4" s="131">
        <v>1.6411690000000001</v>
      </c>
      <c r="G4" s="129">
        <v>0.83241699999999996</v>
      </c>
      <c r="H4" s="130">
        <v>1.023361</v>
      </c>
      <c r="I4" s="131"/>
      <c r="J4" s="129"/>
      <c r="K4" s="130"/>
      <c r="L4" s="131">
        <v>0.62979700000000005</v>
      </c>
      <c r="M4" s="129">
        <v>0.65374200000000005</v>
      </c>
      <c r="N4" s="130">
        <v>0.61253800000000003</v>
      </c>
      <c r="O4" s="107" t="s">
        <v>201</v>
      </c>
      <c r="P4" s="100">
        <f>AVERAGE(C4:E4)</f>
        <v>1.7813730000000001</v>
      </c>
      <c r="Q4" s="101">
        <f t="shared" ref="Q4:Q21" si="0">AVERAGE(C28:E28)</f>
        <v>5.7752056666666673</v>
      </c>
      <c r="R4" s="100">
        <f t="shared" ref="R4:R10" si="1">AVERAGE(F4:H4)-AVERAGE(C4:E4)</f>
        <v>-0.61572400000000016</v>
      </c>
      <c r="S4" s="101">
        <f t="shared" ref="S4:S10" si="2">AVERAGE(F28:H28)-AVERAGE(C28:E28)</f>
        <v>31.874357666666665</v>
      </c>
      <c r="T4" s="105"/>
      <c r="U4" s="101"/>
      <c r="V4" s="105"/>
      <c r="W4" s="101"/>
      <c r="X4" s="105">
        <f>AVERAGE(L4:N4)</f>
        <v>0.63202566666666671</v>
      </c>
      <c r="Y4" s="101">
        <f>AVERAGE(L28:N28)</f>
        <v>8.5482566666666671</v>
      </c>
      <c r="Z4" s="9"/>
      <c r="AA4" s="127" t="s">
        <v>176</v>
      </c>
      <c r="AB4" s="128" t="s">
        <v>177</v>
      </c>
      <c r="AC4" s="129">
        <v>9.9910770000000007</v>
      </c>
      <c r="AD4" s="129">
        <v>5.7162119999999996</v>
      </c>
      <c r="AE4" s="130">
        <v>4.7129789999999998</v>
      </c>
      <c r="AF4" s="131">
        <v>5.5751059999999999</v>
      </c>
      <c r="AG4" s="129">
        <v>7.4184590000000004</v>
      </c>
      <c r="AH4" s="130">
        <v>7.4764900000000001</v>
      </c>
      <c r="AI4" s="131"/>
      <c r="AJ4" s="129"/>
      <c r="AK4" s="130"/>
      <c r="AL4" s="131">
        <v>9.8019269999999992</v>
      </c>
      <c r="AM4" s="129">
        <v>9.3310119999999994</v>
      </c>
      <c r="AN4" s="130">
        <v>9.7134389999999993</v>
      </c>
      <c r="AO4" s="9"/>
      <c r="AP4" s="9"/>
      <c r="AQ4" s="9"/>
      <c r="AR4" s="9"/>
      <c r="AS4" s="9"/>
      <c r="AT4" s="9"/>
      <c r="AU4" s="9"/>
    </row>
    <row r="5" spans="1:53" x14ac:dyDescent="0.45">
      <c r="A5" s="127"/>
      <c r="B5" s="128" t="s">
        <v>178</v>
      </c>
      <c r="C5" s="129">
        <v>12.96932</v>
      </c>
      <c r="D5" s="129">
        <v>12.36364</v>
      </c>
      <c r="E5" s="130">
        <v>11.74921</v>
      </c>
      <c r="F5" s="131">
        <v>47.86739</v>
      </c>
      <c r="G5" s="129">
        <v>48.92239</v>
      </c>
      <c r="H5" s="130">
        <v>49.177549999999997</v>
      </c>
      <c r="I5" s="131"/>
      <c r="J5" s="129"/>
      <c r="K5" s="130"/>
      <c r="L5" s="131">
        <v>17.610309999999998</v>
      </c>
      <c r="M5" s="129">
        <v>11.64809</v>
      </c>
      <c r="N5" s="130">
        <v>9.2088330000000003</v>
      </c>
      <c r="O5" s="107"/>
      <c r="P5" s="100">
        <f t="shared" ref="P5:P21" si="3">AVERAGE(C5:E5)</f>
        <v>12.360723333333333</v>
      </c>
      <c r="Q5" s="101">
        <f t="shared" si="0"/>
        <v>9.7076756666666668</v>
      </c>
      <c r="R5" s="100">
        <f t="shared" si="1"/>
        <v>36.295053333333335</v>
      </c>
      <c r="S5" s="101">
        <f t="shared" si="2"/>
        <v>23.227120999999997</v>
      </c>
      <c r="T5" s="105"/>
      <c r="U5" s="101"/>
      <c r="V5" s="105"/>
      <c r="W5" s="101"/>
      <c r="X5" s="105">
        <f t="shared" ref="X5:X21" si="4">AVERAGE(L5:N5)</f>
        <v>12.822411000000001</v>
      </c>
      <c r="Y5" s="101">
        <f t="shared" ref="Y5:Y21" si="5">AVERAGE(L29:N29)</f>
        <v>8.1568179999999995</v>
      </c>
      <c r="Z5" s="9"/>
      <c r="AA5" s="127"/>
      <c r="AB5" s="128" t="s">
        <v>178</v>
      </c>
      <c r="AC5" s="129">
        <v>74.489549999999994</v>
      </c>
      <c r="AD5" s="129">
        <v>62.878300000000003</v>
      </c>
      <c r="AE5" s="130">
        <v>59.272239999999996</v>
      </c>
      <c r="AF5" s="131">
        <v>37.941630000000004</v>
      </c>
      <c r="AG5" s="129">
        <v>32.135269999999998</v>
      </c>
      <c r="AH5" s="130">
        <v>28.892320000000002</v>
      </c>
      <c r="AI5" s="131"/>
      <c r="AJ5" s="129"/>
      <c r="AK5" s="130"/>
      <c r="AL5" s="131">
        <v>22.27636</v>
      </c>
      <c r="AM5" s="129">
        <v>23.350300000000001</v>
      </c>
      <c r="AN5" s="130">
        <v>23.807400000000001</v>
      </c>
      <c r="AO5" s="9"/>
      <c r="AP5" s="9"/>
      <c r="AQ5" s="9"/>
      <c r="AR5" s="9"/>
      <c r="AS5" s="9"/>
      <c r="AT5" s="9"/>
      <c r="AU5" s="9"/>
    </row>
    <row r="6" spans="1:53" x14ac:dyDescent="0.45">
      <c r="A6" s="127"/>
      <c r="B6" s="128" t="s">
        <v>179</v>
      </c>
      <c r="C6" s="129">
        <v>1.918919</v>
      </c>
      <c r="D6" s="129">
        <v>2.0966939999999998</v>
      </c>
      <c r="E6" s="130">
        <v>1.940005</v>
      </c>
      <c r="F6" s="131">
        <v>7.5687369999999996</v>
      </c>
      <c r="G6" s="129">
        <v>6.5296440000000002</v>
      </c>
      <c r="H6" s="130">
        <v>6.5247849999999996</v>
      </c>
      <c r="I6" s="131"/>
      <c r="J6" s="129"/>
      <c r="K6" s="130"/>
      <c r="L6" s="131">
        <v>2.4011309999999999</v>
      </c>
      <c r="M6" s="129">
        <v>1.560074</v>
      </c>
      <c r="N6" s="130">
        <v>1.493117</v>
      </c>
      <c r="O6" s="107"/>
      <c r="P6" s="100">
        <f t="shared" si="3"/>
        <v>1.985206</v>
      </c>
      <c r="Q6" s="101">
        <f t="shared" si="0"/>
        <v>16.601856666666666</v>
      </c>
      <c r="R6" s="100">
        <f t="shared" si="1"/>
        <v>4.8891826666666658</v>
      </c>
      <c r="S6" s="101">
        <f t="shared" si="2"/>
        <v>36.444000000000003</v>
      </c>
      <c r="T6" s="105"/>
      <c r="U6" s="101"/>
      <c r="V6" s="105"/>
      <c r="W6" s="101"/>
      <c r="X6" s="105">
        <f t="shared" si="4"/>
        <v>1.8181073333333331</v>
      </c>
      <c r="Y6" s="101">
        <f t="shared" si="5"/>
        <v>13.475036666666668</v>
      </c>
      <c r="Z6" s="9"/>
      <c r="AA6" s="127"/>
      <c r="AB6" s="128" t="s">
        <v>179</v>
      </c>
      <c r="AC6" s="129">
        <v>19.339569999999998</v>
      </c>
      <c r="AD6" s="129">
        <v>16.256550000000001</v>
      </c>
      <c r="AE6" s="130">
        <v>14.648059999999999</v>
      </c>
      <c r="AF6" s="131">
        <v>14.63795</v>
      </c>
      <c r="AG6" s="129">
        <v>14.67023</v>
      </c>
      <c r="AH6" s="130">
        <v>14.72869</v>
      </c>
      <c r="AI6" s="131"/>
      <c r="AJ6" s="129"/>
      <c r="AK6" s="130"/>
      <c r="AL6" s="131">
        <v>14.047359999999999</v>
      </c>
      <c r="AM6" s="129">
        <v>14.29622</v>
      </c>
      <c r="AN6" s="130">
        <v>15.162419999999999</v>
      </c>
      <c r="AO6" s="9"/>
      <c r="AP6" s="9"/>
      <c r="AQ6" s="9"/>
      <c r="AR6" s="9"/>
      <c r="AS6" s="9"/>
      <c r="AT6" s="9"/>
      <c r="AU6" s="9"/>
    </row>
    <row r="7" spans="1:53" x14ac:dyDescent="0.45">
      <c r="A7" s="127"/>
      <c r="B7" s="128" t="s">
        <v>180</v>
      </c>
      <c r="C7" s="129">
        <v>5.9538089999999997</v>
      </c>
      <c r="D7" s="129">
        <v>4.2942390000000001</v>
      </c>
      <c r="E7" s="130">
        <v>5.0937479999999997</v>
      </c>
      <c r="F7" s="131">
        <v>34.948009999999996</v>
      </c>
      <c r="G7" s="129">
        <v>37.419910000000002</v>
      </c>
      <c r="H7" s="130">
        <v>38.225119999999997</v>
      </c>
      <c r="I7" s="131"/>
      <c r="J7" s="129"/>
      <c r="K7" s="130"/>
      <c r="L7" s="131">
        <v>10.431660000000001</v>
      </c>
      <c r="M7" s="129">
        <v>7.7171750000000001</v>
      </c>
      <c r="N7" s="130">
        <v>6.7900010000000002</v>
      </c>
      <c r="O7" s="107"/>
      <c r="P7" s="100">
        <f t="shared" si="3"/>
        <v>5.1139320000000001</v>
      </c>
      <c r="Q7" s="101">
        <f t="shared" si="0"/>
        <v>2.8462883333333338</v>
      </c>
      <c r="R7" s="100">
        <f t="shared" si="1"/>
        <v>31.750414666666671</v>
      </c>
      <c r="S7" s="101">
        <f t="shared" si="2"/>
        <v>11.909068333333332</v>
      </c>
      <c r="T7" s="105"/>
      <c r="U7" s="101"/>
      <c r="V7" s="105"/>
      <c r="W7" s="101"/>
      <c r="X7" s="105">
        <f t="shared" si="4"/>
        <v>8.3129453333333334</v>
      </c>
      <c r="Y7" s="101">
        <f t="shared" si="5"/>
        <v>3.3239429999999999</v>
      </c>
      <c r="Z7" s="9"/>
      <c r="AA7" s="127"/>
      <c r="AB7" s="128" t="s">
        <v>180</v>
      </c>
      <c r="AC7" s="129">
        <v>45.966030000000003</v>
      </c>
      <c r="AD7" s="129">
        <v>41.808210000000003</v>
      </c>
      <c r="AE7" s="130">
        <v>39.875450000000001</v>
      </c>
      <c r="AF7" s="131">
        <v>30.75985</v>
      </c>
      <c r="AG7" s="129">
        <v>28.94575</v>
      </c>
      <c r="AH7" s="130">
        <v>26.578060000000001</v>
      </c>
      <c r="AI7" s="131"/>
      <c r="AJ7" s="129"/>
      <c r="AK7" s="130"/>
      <c r="AL7" s="131">
        <v>25.79926</v>
      </c>
      <c r="AM7" s="129">
        <v>26.312149999999999</v>
      </c>
      <c r="AN7" s="130">
        <v>26.05678</v>
      </c>
      <c r="AO7" s="9"/>
      <c r="AP7" s="9"/>
      <c r="AQ7" s="9"/>
      <c r="AR7" s="9"/>
      <c r="AS7" s="9"/>
      <c r="AT7" s="9"/>
      <c r="AU7" s="9"/>
    </row>
    <row r="8" spans="1:53" x14ac:dyDescent="0.45">
      <c r="A8" s="127"/>
      <c r="B8" s="128" t="s">
        <v>181</v>
      </c>
      <c r="C8" s="129">
        <v>1.8406279999999999</v>
      </c>
      <c r="D8" s="129">
        <v>1.5753170000000001</v>
      </c>
      <c r="E8" s="130">
        <v>1.6523760000000001</v>
      </c>
      <c r="F8" s="131">
        <v>2.849272</v>
      </c>
      <c r="G8" s="129">
        <v>1.931306</v>
      </c>
      <c r="H8" s="130">
        <v>1.577491</v>
      </c>
      <c r="I8" s="131"/>
      <c r="J8" s="129"/>
      <c r="K8" s="130"/>
      <c r="L8" s="131">
        <v>0.94124600000000003</v>
      </c>
      <c r="M8" s="129">
        <v>0.64838499999999999</v>
      </c>
      <c r="N8" s="130">
        <v>0.629911</v>
      </c>
      <c r="O8" s="107"/>
      <c r="P8" s="100">
        <f t="shared" si="3"/>
        <v>1.6894403333333334</v>
      </c>
      <c r="Q8" s="101">
        <f t="shared" si="0"/>
        <v>1.3582656666666668</v>
      </c>
      <c r="R8" s="100">
        <f t="shared" si="1"/>
        <v>0.42991600000000019</v>
      </c>
      <c r="S8" s="101">
        <f t="shared" si="2"/>
        <v>5.4364726666666652</v>
      </c>
      <c r="T8" s="105"/>
      <c r="U8" s="101"/>
      <c r="V8" s="105"/>
      <c r="W8" s="101"/>
      <c r="X8" s="105">
        <f t="shared" si="4"/>
        <v>0.73984733333333341</v>
      </c>
      <c r="Y8" s="101">
        <f t="shared" si="5"/>
        <v>1.6202560000000001</v>
      </c>
      <c r="Z8" s="9"/>
      <c r="AA8" s="127"/>
      <c r="AB8" s="128" t="s">
        <v>181</v>
      </c>
      <c r="AC8" s="129">
        <v>14.049379999999999</v>
      </c>
      <c r="AD8" s="129">
        <v>9.3443129999999996</v>
      </c>
      <c r="AE8" s="130">
        <v>9.0458180000000006</v>
      </c>
      <c r="AF8" s="131">
        <v>7.8804920000000003</v>
      </c>
      <c r="AG8" s="129">
        <v>8.3572480000000002</v>
      </c>
      <c r="AH8" s="130">
        <v>7.9195130000000002</v>
      </c>
      <c r="AI8" s="131"/>
      <c r="AJ8" s="129"/>
      <c r="AK8" s="130"/>
      <c r="AL8" s="131">
        <v>6.7604740000000003</v>
      </c>
      <c r="AM8" s="129">
        <v>8.2040839999999999</v>
      </c>
      <c r="AN8" s="130">
        <v>8.3708170000000006</v>
      </c>
      <c r="AO8" s="9"/>
      <c r="AP8" s="9"/>
      <c r="AQ8" s="9"/>
      <c r="AR8" s="9"/>
      <c r="AS8" s="9"/>
      <c r="AT8" s="9"/>
      <c r="AU8" s="9"/>
    </row>
    <row r="9" spans="1:53" x14ac:dyDescent="0.45">
      <c r="A9" s="127"/>
      <c r="B9" s="132" t="s">
        <v>182</v>
      </c>
      <c r="C9" s="129">
        <v>7.1057810000000003</v>
      </c>
      <c r="D9" s="129">
        <v>6.8544109999999998</v>
      </c>
      <c r="E9" s="130">
        <v>6.8578279999999996</v>
      </c>
      <c r="F9" s="131">
        <v>37.810279999999999</v>
      </c>
      <c r="G9" s="129">
        <v>40.893659999999997</v>
      </c>
      <c r="H9" s="130">
        <v>42.685189999999999</v>
      </c>
      <c r="I9" s="131"/>
      <c r="J9" s="129"/>
      <c r="K9" s="130"/>
      <c r="L9" s="131">
        <v>13.0092</v>
      </c>
      <c r="M9" s="129">
        <v>9.0617979999999996</v>
      </c>
      <c r="N9" s="130">
        <v>8.1022560000000006</v>
      </c>
      <c r="O9" s="109"/>
      <c r="P9" s="102">
        <f t="shared" si="3"/>
        <v>6.9393399999999987</v>
      </c>
      <c r="Q9" s="103">
        <f t="shared" si="0"/>
        <v>6.7920720000000001</v>
      </c>
      <c r="R9" s="102">
        <f t="shared" si="1"/>
        <v>33.52370333333333</v>
      </c>
      <c r="S9" s="103">
        <f t="shared" si="2"/>
        <v>29.460311333333333</v>
      </c>
      <c r="T9" s="106"/>
      <c r="U9" s="103"/>
      <c r="V9" s="106"/>
      <c r="W9" s="103"/>
      <c r="X9" s="105">
        <f t="shared" si="4"/>
        <v>10.057751333333334</v>
      </c>
      <c r="Y9" s="101">
        <f t="shared" si="5"/>
        <v>8.6072229999999994</v>
      </c>
      <c r="Z9" s="9"/>
      <c r="AA9" s="127"/>
      <c r="AB9" s="132" t="s">
        <v>182</v>
      </c>
      <c r="AC9" s="129">
        <v>63.62679</v>
      </c>
      <c r="AD9" s="129">
        <v>56.254300000000001</v>
      </c>
      <c r="AE9" s="130">
        <v>53.156179999999999</v>
      </c>
      <c r="AF9" s="131">
        <v>33.02178</v>
      </c>
      <c r="AG9" s="129">
        <v>29.271730000000002</v>
      </c>
      <c r="AH9" s="130">
        <v>26.974930000000001</v>
      </c>
      <c r="AI9" s="131"/>
      <c r="AJ9" s="129"/>
      <c r="AK9" s="130"/>
      <c r="AL9" s="131">
        <v>20.82733</v>
      </c>
      <c r="AM9" s="129">
        <v>21.616109999999999</v>
      </c>
      <c r="AN9" s="130">
        <v>22.787430000000001</v>
      </c>
      <c r="AO9" s="9"/>
      <c r="AP9" s="9"/>
      <c r="AQ9" s="9"/>
      <c r="AR9" s="9"/>
      <c r="AS9" s="9"/>
      <c r="AT9" s="9"/>
      <c r="AU9" s="9"/>
    </row>
    <row r="10" spans="1:53" x14ac:dyDescent="0.45">
      <c r="A10" s="127"/>
      <c r="B10" s="133" t="s">
        <v>183</v>
      </c>
      <c r="C10" s="129">
        <v>8.3503939999999997</v>
      </c>
      <c r="D10" s="129">
        <v>7.8205419999999997</v>
      </c>
      <c r="E10" s="130">
        <v>7.6301639999999997</v>
      </c>
      <c r="F10" s="131">
        <v>46.361750000000001</v>
      </c>
      <c r="G10" s="129">
        <v>46.350299999999997</v>
      </c>
      <c r="H10" s="130">
        <v>45.029730000000001</v>
      </c>
      <c r="I10" s="131"/>
      <c r="J10" s="129"/>
      <c r="K10" s="130"/>
      <c r="L10" s="131">
        <v>11.96514</v>
      </c>
      <c r="M10" s="129">
        <v>10.47162</v>
      </c>
      <c r="N10" s="130">
        <v>9.0100479999999994</v>
      </c>
      <c r="O10" s="108" t="s">
        <v>202</v>
      </c>
      <c r="P10" s="98">
        <f t="shared" si="3"/>
        <v>7.9336999999999991</v>
      </c>
      <c r="Q10" s="99">
        <f t="shared" si="0"/>
        <v>15.506833333333333</v>
      </c>
      <c r="R10" s="98">
        <f t="shared" si="1"/>
        <v>37.980226666666667</v>
      </c>
      <c r="S10" s="99">
        <f t="shared" si="2"/>
        <v>73.558650000000014</v>
      </c>
      <c r="T10" s="104"/>
      <c r="U10" s="99"/>
      <c r="V10" s="104"/>
      <c r="W10" s="99"/>
      <c r="X10" s="105">
        <f t="shared" si="4"/>
        <v>10.482269333333333</v>
      </c>
      <c r="Y10" s="101">
        <f t="shared" si="5"/>
        <v>20.999496666666666</v>
      </c>
      <c r="Z10" s="9"/>
      <c r="AA10" s="127"/>
      <c r="AB10" s="133" t="s">
        <v>183</v>
      </c>
      <c r="AC10" s="129">
        <v>67.111000000000004</v>
      </c>
      <c r="AD10" s="129">
        <v>59.104930000000003</v>
      </c>
      <c r="AE10" s="130">
        <v>54.192259999999997</v>
      </c>
      <c r="AF10" s="131">
        <v>45.139319999999998</v>
      </c>
      <c r="AG10" s="129">
        <v>40.3733</v>
      </c>
      <c r="AH10" s="130">
        <v>39.095529999999997</v>
      </c>
      <c r="AI10" s="131"/>
      <c r="AJ10" s="129"/>
      <c r="AK10" s="130"/>
      <c r="AL10" s="131">
        <v>42.472949999999997</v>
      </c>
      <c r="AM10" s="129">
        <v>40.303660000000001</v>
      </c>
      <c r="AN10" s="130">
        <v>38.777839999999998</v>
      </c>
      <c r="AO10" s="9"/>
      <c r="AP10" s="9"/>
      <c r="AQ10" s="9"/>
      <c r="AR10" s="9"/>
      <c r="AS10" s="9"/>
      <c r="AT10" s="9"/>
      <c r="AU10" s="9"/>
    </row>
    <row r="11" spans="1:53" x14ac:dyDescent="0.45">
      <c r="A11" s="127"/>
      <c r="B11" s="128" t="s">
        <v>184</v>
      </c>
      <c r="C11" s="143" t="s">
        <v>63</v>
      </c>
      <c r="D11" s="143" t="s">
        <v>64</v>
      </c>
      <c r="E11" s="144" t="s">
        <v>65</v>
      </c>
      <c r="F11" s="145" t="s">
        <v>66</v>
      </c>
      <c r="G11" s="143" t="s">
        <v>67</v>
      </c>
      <c r="H11" s="144" t="s">
        <v>68</v>
      </c>
      <c r="I11" s="145"/>
      <c r="J11" s="143"/>
      <c r="K11" s="144"/>
      <c r="L11" s="145" t="s">
        <v>208</v>
      </c>
      <c r="M11" s="143" t="s">
        <v>209</v>
      </c>
      <c r="N11" s="144" t="s">
        <v>210</v>
      </c>
      <c r="O11" s="107"/>
      <c r="P11" s="100"/>
      <c r="Q11" s="101"/>
      <c r="R11" s="100"/>
      <c r="S11" s="101"/>
      <c r="T11" s="105"/>
      <c r="U11" s="101"/>
      <c r="V11" s="105"/>
      <c r="W11" s="101"/>
      <c r="X11" s="105"/>
      <c r="Y11" s="101"/>
      <c r="Z11" s="9"/>
      <c r="AA11" s="127"/>
      <c r="AB11" s="128" t="s">
        <v>184</v>
      </c>
      <c r="AC11" s="129"/>
      <c r="AD11" s="129"/>
      <c r="AE11" s="130"/>
      <c r="AF11" s="131"/>
      <c r="AG11" s="129"/>
      <c r="AH11" s="130"/>
      <c r="AI11" s="131"/>
      <c r="AJ11" s="129"/>
      <c r="AK11" s="130"/>
      <c r="AL11" s="131"/>
      <c r="AM11" s="129"/>
      <c r="AN11" s="130"/>
      <c r="AO11" s="9"/>
      <c r="AP11" s="9"/>
      <c r="AQ11" s="9"/>
      <c r="AR11" s="9"/>
      <c r="AS11" s="9"/>
      <c r="AT11" s="9"/>
      <c r="AU11" s="9"/>
    </row>
    <row r="12" spans="1:53" x14ac:dyDescent="0.45">
      <c r="A12" s="127"/>
      <c r="B12" s="128" t="s">
        <v>185</v>
      </c>
      <c r="C12" s="129">
        <v>12.84858</v>
      </c>
      <c r="D12" s="129">
        <v>12.32687</v>
      </c>
      <c r="E12" s="130">
        <v>11.59637</v>
      </c>
      <c r="F12" s="131">
        <v>74.537030000000001</v>
      </c>
      <c r="G12" s="129">
        <v>70.88888</v>
      </c>
      <c r="H12" s="130">
        <v>68.170649999999995</v>
      </c>
      <c r="I12" s="131"/>
      <c r="J12" s="129"/>
      <c r="K12" s="130"/>
      <c r="L12" s="131">
        <v>19.725570000000001</v>
      </c>
      <c r="M12" s="129">
        <v>14.283480000000001</v>
      </c>
      <c r="N12" s="130">
        <v>11.664999999999999</v>
      </c>
      <c r="O12" s="107"/>
      <c r="P12" s="100">
        <f t="shared" si="3"/>
        <v>12.257273333333332</v>
      </c>
      <c r="Q12" s="101">
        <f t="shared" si="0"/>
        <v>12.964646666666667</v>
      </c>
      <c r="R12" s="100">
        <f t="shared" ref="R12:R21" si="6">AVERAGE(F12:H12)-AVERAGE(C12:E12)</f>
        <v>58.941580000000002</v>
      </c>
      <c r="S12" s="101">
        <f t="shared" ref="S12:S21" si="7">AVERAGE(F36:H36)-AVERAGE(C36:E36)</f>
        <v>70.90682000000001</v>
      </c>
      <c r="T12" s="105"/>
      <c r="U12" s="101"/>
      <c r="V12" s="105"/>
      <c r="W12" s="101"/>
      <c r="X12" s="105">
        <f t="shared" si="4"/>
        <v>15.224683333333333</v>
      </c>
      <c r="Y12" s="101">
        <f t="shared" si="5"/>
        <v>18.901153333333333</v>
      </c>
      <c r="AA12" s="127"/>
      <c r="AB12" s="128" t="s">
        <v>185</v>
      </c>
      <c r="AC12" s="129">
        <v>93.926829999999995</v>
      </c>
      <c r="AD12" s="129">
        <v>83.134219999999999</v>
      </c>
      <c r="AE12" s="130">
        <v>78.451589999999996</v>
      </c>
      <c r="AF12" s="131">
        <v>56.487929999999999</v>
      </c>
      <c r="AG12" s="129">
        <v>48.136949999999999</v>
      </c>
      <c r="AH12" s="130">
        <v>43.707920000000001</v>
      </c>
      <c r="AI12" s="131"/>
      <c r="AJ12" s="129"/>
      <c r="AK12" s="130"/>
      <c r="AL12" s="131">
        <v>48.353529999999999</v>
      </c>
      <c r="AM12" s="129">
        <v>45.068640000000002</v>
      </c>
      <c r="AN12" s="130">
        <v>42.641759999999998</v>
      </c>
    </row>
    <row r="13" spans="1:53" x14ac:dyDescent="0.45">
      <c r="A13" s="127"/>
      <c r="B13" s="128" t="s">
        <v>186</v>
      </c>
      <c r="C13" s="129">
        <v>10.83756</v>
      </c>
      <c r="D13" s="129">
        <v>10.73372</v>
      </c>
      <c r="E13" s="130">
        <v>10.893969999999999</v>
      </c>
      <c r="F13" s="131">
        <v>83.681849999999997</v>
      </c>
      <c r="G13" s="129">
        <v>85.779110000000003</v>
      </c>
      <c r="H13" s="130">
        <v>85.532929999999993</v>
      </c>
      <c r="I13" s="131"/>
      <c r="J13" s="129"/>
      <c r="K13" s="130"/>
      <c r="L13" s="131">
        <v>23.301459999999999</v>
      </c>
      <c r="M13" s="129">
        <v>21.632449999999999</v>
      </c>
      <c r="N13" s="130">
        <v>18.991910000000001</v>
      </c>
      <c r="O13" s="107"/>
      <c r="P13" s="100">
        <f t="shared" si="3"/>
        <v>10.82175</v>
      </c>
      <c r="Q13" s="101">
        <f t="shared" si="0"/>
        <v>15.922356666666667</v>
      </c>
      <c r="R13" s="100">
        <f t="shared" si="6"/>
        <v>74.176213333333337</v>
      </c>
      <c r="S13" s="101">
        <f t="shared" si="7"/>
        <v>98.322909999999993</v>
      </c>
      <c r="T13" s="105"/>
      <c r="U13" s="101"/>
      <c r="V13" s="105"/>
      <c r="W13" s="101"/>
      <c r="X13" s="105">
        <f t="shared" si="4"/>
        <v>21.308606666666666</v>
      </c>
      <c r="Y13" s="101">
        <f t="shared" si="5"/>
        <v>25.933423333333334</v>
      </c>
      <c r="AA13" s="127"/>
      <c r="AB13" s="128" t="s">
        <v>186</v>
      </c>
      <c r="AC13" s="129">
        <v>105.6095</v>
      </c>
      <c r="AD13" s="129">
        <v>97.857110000000006</v>
      </c>
      <c r="AE13" s="130">
        <v>95.08466</v>
      </c>
      <c r="AF13" s="131">
        <v>76.944990000000004</v>
      </c>
      <c r="AG13" s="129">
        <v>60.763550000000002</v>
      </c>
      <c r="AH13" s="130">
        <v>56.976860000000002</v>
      </c>
      <c r="AI13" s="131"/>
      <c r="AJ13" s="129"/>
      <c r="AK13" s="130"/>
      <c r="AL13" s="131">
        <v>83.940759999999997</v>
      </c>
      <c r="AM13" s="129">
        <v>79.163719999999998</v>
      </c>
      <c r="AN13" s="130">
        <v>77.414289999999994</v>
      </c>
    </row>
    <row r="14" spans="1:53" x14ac:dyDescent="0.45">
      <c r="A14" s="127"/>
      <c r="B14" s="128" t="s">
        <v>187</v>
      </c>
      <c r="C14" s="129">
        <v>5.5753069999999996</v>
      </c>
      <c r="D14" s="129">
        <v>5.1656789999999999</v>
      </c>
      <c r="E14" s="130">
        <v>5.0191869999999996</v>
      </c>
      <c r="F14" s="131">
        <v>40.201740000000001</v>
      </c>
      <c r="G14" s="129">
        <v>38.524970000000003</v>
      </c>
      <c r="H14" s="130">
        <v>37.25</v>
      </c>
      <c r="I14" s="131"/>
      <c r="J14" s="129"/>
      <c r="K14" s="130"/>
      <c r="L14" s="131">
        <v>9.8163149999999995</v>
      </c>
      <c r="M14" s="129">
        <v>6.790807</v>
      </c>
      <c r="N14" s="130">
        <v>5.9524280000000003</v>
      </c>
      <c r="O14" s="107"/>
      <c r="P14" s="100">
        <f t="shared" si="3"/>
        <v>5.2533909999999997</v>
      </c>
      <c r="Q14" s="101">
        <f t="shared" si="0"/>
        <v>28.329783333333335</v>
      </c>
      <c r="R14" s="100">
        <f t="shared" si="6"/>
        <v>33.405512333333334</v>
      </c>
      <c r="S14" s="101">
        <f t="shared" si="7"/>
        <v>103.10338333333333</v>
      </c>
      <c r="T14" s="105"/>
      <c r="U14" s="101"/>
      <c r="V14" s="105"/>
      <c r="W14" s="101"/>
      <c r="X14" s="105">
        <f t="shared" si="4"/>
        <v>7.5198500000000008</v>
      </c>
      <c r="Y14" s="101">
        <f t="shared" si="5"/>
        <v>31.331096666666667</v>
      </c>
      <c r="AA14" s="127"/>
      <c r="AB14" s="128" t="s">
        <v>187</v>
      </c>
      <c r="AC14" s="129">
        <v>51.255459999999999</v>
      </c>
      <c r="AD14" s="129">
        <v>43.729300000000002</v>
      </c>
      <c r="AE14" s="130">
        <v>39.527729999999998</v>
      </c>
      <c r="AF14" s="131">
        <v>28.344619999999999</v>
      </c>
      <c r="AG14" s="129">
        <v>23.17249</v>
      </c>
      <c r="AH14" s="130">
        <v>20.97841</v>
      </c>
      <c r="AI14" s="131"/>
      <c r="AJ14" s="129"/>
      <c r="AK14" s="130"/>
      <c r="AL14" s="131">
        <v>23.668980000000001</v>
      </c>
      <c r="AM14" s="129">
        <v>22.680980000000002</v>
      </c>
      <c r="AN14" s="130">
        <v>20.45553</v>
      </c>
    </row>
    <row r="15" spans="1:53" x14ac:dyDescent="0.45">
      <c r="A15" s="127"/>
      <c r="B15" s="132" t="s">
        <v>188</v>
      </c>
      <c r="C15" s="129">
        <v>15.030950000000001</v>
      </c>
      <c r="D15" s="129">
        <v>14.741250000000001</v>
      </c>
      <c r="E15" s="130">
        <v>14.203430000000001</v>
      </c>
      <c r="F15" s="131">
        <v>83.708129999999997</v>
      </c>
      <c r="G15" s="129">
        <v>78.750069999999994</v>
      </c>
      <c r="H15" s="130">
        <v>76.832149999999999</v>
      </c>
      <c r="I15" s="131"/>
      <c r="J15" s="129"/>
      <c r="K15" s="130"/>
      <c r="L15" s="131">
        <v>22.564309999999999</v>
      </c>
      <c r="M15" s="129">
        <v>19.400310000000001</v>
      </c>
      <c r="N15" s="130">
        <v>16.690449999999998</v>
      </c>
      <c r="O15" s="109"/>
      <c r="P15" s="102">
        <f t="shared" si="3"/>
        <v>14.658543333333334</v>
      </c>
      <c r="Q15" s="103">
        <f t="shared" si="0"/>
        <v>17.511049999999997</v>
      </c>
      <c r="R15" s="102">
        <f t="shared" si="6"/>
        <v>65.104906666666665</v>
      </c>
      <c r="S15" s="103">
        <f t="shared" si="7"/>
        <v>91.839816666666664</v>
      </c>
      <c r="T15" s="106"/>
      <c r="U15" s="103"/>
      <c r="V15" s="106"/>
      <c r="W15" s="103"/>
      <c r="X15" s="105">
        <f t="shared" si="4"/>
        <v>19.551689999999997</v>
      </c>
      <c r="Y15" s="101">
        <f t="shared" si="5"/>
        <v>23.916126666666667</v>
      </c>
      <c r="AA15" s="127"/>
      <c r="AB15" s="132" t="s">
        <v>188</v>
      </c>
      <c r="AC15" s="129">
        <v>128.6763</v>
      </c>
      <c r="AD15" s="129">
        <v>119.51779999999999</v>
      </c>
      <c r="AE15" s="130">
        <v>113.7501</v>
      </c>
      <c r="AF15" s="131">
        <v>82.259259999999998</v>
      </c>
      <c r="AG15" s="129">
        <v>73.374799999999993</v>
      </c>
      <c r="AH15" s="130">
        <v>69.00412</v>
      </c>
      <c r="AI15" s="131"/>
      <c r="AJ15" s="129"/>
      <c r="AK15" s="130"/>
      <c r="AL15" s="131">
        <v>85.580659999999995</v>
      </c>
      <c r="AM15" s="129">
        <v>84.423180000000002</v>
      </c>
      <c r="AN15" s="130">
        <v>83.48348</v>
      </c>
    </row>
    <row r="16" spans="1:53" x14ac:dyDescent="0.45">
      <c r="A16" s="127"/>
      <c r="B16" s="133" t="s">
        <v>189</v>
      </c>
      <c r="C16" s="129">
        <v>8.5274529999999995</v>
      </c>
      <c r="D16" s="129">
        <v>7.9180140000000003</v>
      </c>
      <c r="E16" s="130">
        <v>7.4523250000000001</v>
      </c>
      <c r="F16" s="131">
        <v>68.513930000000002</v>
      </c>
      <c r="G16" s="129">
        <v>70.346329999999995</v>
      </c>
      <c r="H16" s="130">
        <v>69.629090000000005</v>
      </c>
      <c r="I16" s="131">
        <v>68.427160000000001</v>
      </c>
      <c r="J16" s="129">
        <v>66.1965</v>
      </c>
      <c r="K16" s="130">
        <v>65.489670000000004</v>
      </c>
      <c r="L16" s="131">
        <v>19.55247</v>
      </c>
      <c r="M16" s="129">
        <v>13.652950000000001</v>
      </c>
      <c r="N16" s="130">
        <v>12.88862</v>
      </c>
      <c r="O16" s="108" t="s">
        <v>203</v>
      </c>
      <c r="P16" s="98">
        <f t="shared" si="3"/>
        <v>7.9659306666666678</v>
      </c>
      <c r="Q16" s="99">
        <f t="shared" si="0"/>
        <v>7.9885876666666675</v>
      </c>
      <c r="R16" s="98">
        <f t="shared" si="6"/>
        <v>61.530519333333331</v>
      </c>
      <c r="S16" s="99">
        <f t="shared" si="7"/>
        <v>70.343119000000002</v>
      </c>
      <c r="T16" s="104">
        <f t="shared" ref="T16:T27" si="8">AVERAGE(I16:K16)-AVERAGE(F16:H16)</f>
        <v>-2.7920066666666514</v>
      </c>
      <c r="U16" s="99">
        <f t="shared" ref="U16:U27" si="9">AVERAGE(I40:K40)-AVERAGE(F40:H40)</f>
        <v>12.308713333333344</v>
      </c>
      <c r="V16" s="104">
        <f t="shared" ref="V16:V21" si="10">AVERAGE(I16:K16)-AVERAGE(C16:E16)</f>
        <v>58.738512666666679</v>
      </c>
      <c r="W16" s="99">
        <f t="shared" ref="W16:W21" si="11">AVERAGE(I40:K40)-AVERAGE(C40:E40)</f>
        <v>82.651832333333346</v>
      </c>
      <c r="X16" s="105">
        <f t="shared" si="4"/>
        <v>15.364680000000002</v>
      </c>
      <c r="Y16" s="101">
        <f t="shared" si="5"/>
        <v>8.1707680000000007</v>
      </c>
      <c r="AA16" s="127"/>
      <c r="AB16" s="133" t="s">
        <v>189</v>
      </c>
      <c r="AC16" s="129">
        <v>70.335430000000002</v>
      </c>
      <c r="AD16" s="129">
        <v>65.221689999999995</v>
      </c>
      <c r="AE16" s="130">
        <v>55.503700000000002</v>
      </c>
      <c r="AF16" s="131">
        <v>42.755369999999999</v>
      </c>
      <c r="AG16" s="129">
        <v>31.999890000000001</v>
      </c>
      <c r="AH16" s="130">
        <v>27.537109999999998</v>
      </c>
      <c r="AI16" s="131">
        <v>20.926359999999999</v>
      </c>
      <c r="AJ16" s="129">
        <v>21.719339999999999</v>
      </c>
      <c r="AK16" s="130">
        <v>23.231529999999999</v>
      </c>
      <c r="AL16" s="131">
        <v>25.70232</v>
      </c>
      <c r="AM16" s="129">
        <v>27.13701</v>
      </c>
      <c r="AN16" s="130">
        <v>30.153590000000001</v>
      </c>
    </row>
    <row r="17" spans="1:40" x14ac:dyDescent="0.45">
      <c r="A17" s="127"/>
      <c r="B17" s="128" t="s">
        <v>190</v>
      </c>
      <c r="C17" s="129">
        <v>5.4832770000000002</v>
      </c>
      <c r="D17" s="129">
        <v>5.2370890000000001</v>
      </c>
      <c r="E17" s="130">
        <v>4.7854000000000001</v>
      </c>
      <c r="F17" s="131">
        <v>53.387430000000002</v>
      </c>
      <c r="G17" s="129">
        <v>58.349649999999997</v>
      </c>
      <c r="H17" s="130">
        <v>62.187669999999997</v>
      </c>
      <c r="I17" s="131">
        <v>79.712720000000004</v>
      </c>
      <c r="J17" s="129">
        <v>78.66337</v>
      </c>
      <c r="K17" s="130">
        <v>84.621160000000003</v>
      </c>
      <c r="L17" s="131">
        <v>11.43587</v>
      </c>
      <c r="M17" s="129">
        <v>9.3508879999999994</v>
      </c>
      <c r="N17" s="130">
        <v>9.1202179999999995</v>
      </c>
      <c r="O17" s="107"/>
      <c r="P17" s="100">
        <f t="shared" si="3"/>
        <v>5.1685886666666674</v>
      </c>
      <c r="Q17" s="101">
        <f t="shared" si="0"/>
        <v>12.61558</v>
      </c>
      <c r="R17" s="100">
        <f t="shared" si="6"/>
        <v>52.806328000000001</v>
      </c>
      <c r="S17" s="101">
        <f t="shared" si="7"/>
        <v>52.542496666666658</v>
      </c>
      <c r="T17" s="105">
        <f t="shared" si="8"/>
        <v>23.024166666666666</v>
      </c>
      <c r="U17" s="101">
        <f t="shared" si="9"/>
        <v>17.006066666666669</v>
      </c>
      <c r="V17" s="105">
        <f t="shared" si="10"/>
        <v>75.830494666666667</v>
      </c>
      <c r="W17" s="101">
        <f t="shared" si="11"/>
        <v>69.548563333333334</v>
      </c>
      <c r="X17" s="105">
        <f t="shared" si="4"/>
        <v>9.9689920000000001</v>
      </c>
      <c r="Y17" s="101">
        <f t="shared" si="5"/>
        <v>18.959983333333334</v>
      </c>
      <c r="Z17" s="9"/>
      <c r="AA17" s="127"/>
      <c r="AB17" s="128" t="s">
        <v>190</v>
      </c>
      <c r="AC17" s="129">
        <v>37.550579999999997</v>
      </c>
      <c r="AD17" s="129">
        <v>40.497999999999998</v>
      </c>
      <c r="AE17" s="130">
        <v>40.937269999999998</v>
      </c>
      <c r="AF17" s="131">
        <v>67.471019999999996</v>
      </c>
      <c r="AG17" s="129">
        <v>54.674140000000001</v>
      </c>
      <c r="AH17" s="130">
        <v>52.007980000000003</v>
      </c>
      <c r="AI17" s="131">
        <v>27.57741</v>
      </c>
      <c r="AJ17" s="129">
        <v>27.658750000000001</v>
      </c>
      <c r="AK17" s="130">
        <v>27.124269999999999</v>
      </c>
      <c r="AL17" s="131">
        <v>17.59919</v>
      </c>
      <c r="AM17" s="129">
        <v>18.002379999999999</v>
      </c>
      <c r="AN17" s="130">
        <v>18.535129999999999</v>
      </c>
    </row>
    <row r="18" spans="1:40" x14ac:dyDescent="0.45">
      <c r="A18" s="127"/>
      <c r="B18" s="128" t="s">
        <v>191</v>
      </c>
      <c r="C18" s="129">
        <v>10.99338</v>
      </c>
      <c r="D18" s="129">
        <v>10.599460000000001</v>
      </c>
      <c r="E18" s="130">
        <v>10.188750000000001</v>
      </c>
      <c r="F18" s="131">
        <v>79.960669999999993</v>
      </c>
      <c r="G18" s="129">
        <v>90.882300000000001</v>
      </c>
      <c r="H18" s="130">
        <v>93.921549999999996</v>
      </c>
      <c r="I18" s="131">
        <v>103.0149</v>
      </c>
      <c r="J18" s="129">
        <v>100.85380000000001</v>
      </c>
      <c r="K18" s="130">
        <v>99.702240000000003</v>
      </c>
      <c r="L18" s="131">
        <v>25.591439999999999</v>
      </c>
      <c r="M18" s="129">
        <v>19.052340000000001</v>
      </c>
      <c r="N18" s="130">
        <v>17.919619999999998</v>
      </c>
      <c r="O18" s="107"/>
      <c r="P18" s="100">
        <f t="shared" si="3"/>
        <v>10.593863333333333</v>
      </c>
      <c r="Q18" s="101">
        <f t="shared" si="0"/>
        <v>14.149180000000001</v>
      </c>
      <c r="R18" s="100">
        <f t="shared" si="6"/>
        <v>77.660976666666656</v>
      </c>
      <c r="S18" s="101">
        <f t="shared" si="7"/>
        <v>75.58086333333334</v>
      </c>
      <c r="T18" s="105">
        <f t="shared" si="8"/>
        <v>12.935473333333348</v>
      </c>
      <c r="U18" s="101">
        <f t="shared" si="9"/>
        <v>16.407356666666658</v>
      </c>
      <c r="V18" s="105">
        <f t="shared" si="10"/>
        <v>90.596450000000004</v>
      </c>
      <c r="W18" s="101">
        <f t="shared" si="11"/>
        <v>91.988219999999998</v>
      </c>
      <c r="X18" s="105">
        <f t="shared" si="4"/>
        <v>20.854466666666667</v>
      </c>
      <c r="Y18" s="101">
        <f t="shared" si="5"/>
        <v>14.445606666666668</v>
      </c>
      <c r="Z18" s="9"/>
      <c r="AA18" s="127"/>
      <c r="AB18" s="128" t="s">
        <v>191</v>
      </c>
      <c r="AC18" s="129">
        <v>81.101420000000005</v>
      </c>
      <c r="AD18" s="129">
        <v>76.614599999999996</v>
      </c>
      <c r="AE18" s="130">
        <v>78.597639999999998</v>
      </c>
      <c r="AF18" s="131">
        <v>138.89570000000001</v>
      </c>
      <c r="AG18" s="129">
        <v>111.24379999999999</v>
      </c>
      <c r="AH18" s="130">
        <v>94.895079999999993</v>
      </c>
      <c r="AI18" s="131">
        <v>62.137230000000002</v>
      </c>
      <c r="AJ18" s="129">
        <v>48.687220000000003</v>
      </c>
      <c r="AK18" s="130">
        <v>43.255099999999999</v>
      </c>
      <c r="AL18" s="131">
        <v>41.302889999999998</v>
      </c>
      <c r="AM18" s="129">
        <v>37.71266</v>
      </c>
      <c r="AN18" s="130">
        <v>41.419960000000003</v>
      </c>
    </row>
    <row r="19" spans="1:40" x14ac:dyDescent="0.45">
      <c r="A19" s="127"/>
      <c r="B19" s="128" t="s">
        <v>192</v>
      </c>
      <c r="C19" s="129">
        <v>20.73836</v>
      </c>
      <c r="D19" s="129">
        <v>21.184069999999998</v>
      </c>
      <c r="E19" s="130">
        <v>20.97147</v>
      </c>
      <c r="F19" s="131">
        <v>110.4571</v>
      </c>
      <c r="G19" s="129">
        <v>96.597660000000005</v>
      </c>
      <c r="H19" s="130">
        <v>91.342759999999998</v>
      </c>
      <c r="I19" s="131">
        <v>101.5772</v>
      </c>
      <c r="J19" s="129">
        <v>97.288799999999995</v>
      </c>
      <c r="K19" s="130">
        <v>97.802499999999995</v>
      </c>
      <c r="L19" s="131">
        <v>27.663329999999998</v>
      </c>
      <c r="M19" s="129">
        <v>18.790579999999999</v>
      </c>
      <c r="N19" s="130">
        <v>16.691600000000001</v>
      </c>
      <c r="O19" s="107"/>
      <c r="P19" s="100">
        <f t="shared" si="3"/>
        <v>20.964633333333335</v>
      </c>
      <c r="Q19" s="101">
        <f t="shared" si="0"/>
        <v>18.926366666666667</v>
      </c>
      <c r="R19" s="100">
        <f t="shared" si="6"/>
        <v>78.501206666666661</v>
      </c>
      <c r="S19" s="101">
        <f t="shared" si="7"/>
        <v>59.403356666666667</v>
      </c>
      <c r="T19" s="105">
        <f t="shared" si="8"/>
        <v>-0.57634000000000185</v>
      </c>
      <c r="U19" s="101">
        <f t="shared" si="9"/>
        <v>15.629773333333333</v>
      </c>
      <c r="V19" s="105">
        <f t="shared" si="10"/>
        <v>77.924866666666659</v>
      </c>
      <c r="W19" s="101">
        <f t="shared" si="11"/>
        <v>75.03313</v>
      </c>
      <c r="X19" s="105">
        <f t="shared" si="4"/>
        <v>21.048503333333333</v>
      </c>
      <c r="Y19" s="101">
        <f t="shared" si="5"/>
        <v>19.527126666666668</v>
      </c>
      <c r="Z19" s="9"/>
      <c r="AA19" s="127"/>
      <c r="AB19" s="128" t="s">
        <v>192</v>
      </c>
      <c r="AC19" s="129">
        <v>215.11279999999999</v>
      </c>
      <c r="AD19" s="129">
        <v>217.1739</v>
      </c>
      <c r="AE19" s="130">
        <v>236.84460000000001</v>
      </c>
      <c r="AF19" s="131">
        <v>231.44290000000001</v>
      </c>
      <c r="AG19" s="129">
        <v>225.90090000000001</v>
      </c>
      <c r="AH19" s="130">
        <v>226.3888</v>
      </c>
      <c r="AI19" s="131">
        <v>139.1046</v>
      </c>
      <c r="AJ19" s="129">
        <v>112.70829999999999</v>
      </c>
      <c r="AK19" s="130">
        <v>103.12949999999999</v>
      </c>
      <c r="AL19" s="131">
        <v>63.946770000000001</v>
      </c>
      <c r="AM19" s="129">
        <v>60.335129999999999</v>
      </c>
      <c r="AN19" s="130">
        <v>62.087879999999998</v>
      </c>
    </row>
    <row r="20" spans="1:40" x14ac:dyDescent="0.45">
      <c r="A20" s="127"/>
      <c r="B20" s="128" t="s">
        <v>193</v>
      </c>
      <c r="C20" s="129">
        <v>6.9290289999999999</v>
      </c>
      <c r="D20" s="129">
        <v>7.8549280000000001</v>
      </c>
      <c r="E20" s="130">
        <v>7.741085</v>
      </c>
      <c r="F20" s="131">
        <v>59.000619999999998</v>
      </c>
      <c r="G20" s="129">
        <v>70.177099999999996</v>
      </c>
      <c r="H20" s="130">
        <v>75.104969999999994</v>
      </c>
      <c r="I20" s="131">
        <v>85.525270000000006</v>
      </c>
      <c r="J20" s="129">
        <v>85.657619999999994</v>
      </c>
      <c r="K20" s="130">
        <v>89.389889999999994</v>
      </c>
      <c r="L20" s="131">
        <v>22.407879999999999</v>
      </c>
      <c r="M20" s="129">
        <v>15.04533</v>
      </c>
      <c r="N20" s="130">
        <v>13.90241</v>
      </c>
      <c r="O20" s="107"/>
      <c r="P20" s="100">
        <f t="shared" si="3"/>
        <v>7.508347333333333</v>
      </c>
      <c r="Q20" s="101">
        <f t="shared" si="0"/>
        <v>14.784723333333332</v>
      </c>
      <c r="R20" s="100">
        <f t="shared" si="6"/>
        <v>60.585882666666663</v>
      </c>
      <c r="S20" s="101">
        <f t="shared" si="7"/>
        <v>75.960936666666669</v>
      </c>
      <c r="T20" s="105">
        <f t="shared" si="8"/>
        <v>18.763363333333331</v>
      </c>
      <c r="U20" s="101">
        <f t="shared" si="9"/>
        <v>16.526406666666659</v>
      </c>
      <c r="V20" s="105">
        <f t="shared" si="10"/>
        <v>79.349245999999994</v>
      </c>
      <c r="W20" s="101">
        <f t="shared" si="11"/>
        <v>92.487343333333328</v>
      </c>
      <c r="X20" s="105">
        <f t="shared" si="4"/>
        <v>17.118539999999999</v>
      </c>
      <c r="Y20" s="101">
        <f t="shared" si="5"/>
        <v>27.400556666666663</v>
      </c>
      <c r="Z20" s="9"/>
      <c r="AA20" s="127"/>
      <c r="AB20" s="128" t="s">
        <v>193</v>
      </c>
      <c r="AC20" s="129">
        <v>62.102519999999998</v>
      </c>
      <c r="AD20" s="129">
        <v>58.946449999999999</v>
      </c>
      <c r="AE20" s="130">
        <v>55.552950000000003</v>
      </c>
      <c r="AF20" s="131">
        <v>55.26003</v>
      </c>
      <c r="AG20" s="129">
        <v>38.604759999999999</v>
      </c>
      <c r="AH20" s="130">
        <v>37.847389999999997</v>
      </c>
      <c r="AI20" s="131">
        <v>28.852709999999998</v>
      </c>
      <c r="AJ20" s="129">
        <v>27.310169999999999</v>
      </c>
      <c r="AK20" s="130">
        <v>28.71406</v>
      </c>
      <c r="AL20" s="131">
        <v>26.184909999999999</v>
      </c>
      <c r="AM20" s="129">
        <v>30.377569999999999</v>
      </c>
      <c r="AN20" s="130">
        <v>30.088979999999999</v>
      </c>
    </row>
    <row r="21" spans="1:40" x14ac:dyDescent="0.45">
      <c r="A21" s="127"/>
      <c r="B21" s="132" t="s">
        <v>194</v>
      </c>
      <c r="C21" s="129">
        <v>5.8504610000000001</v>
      </c>
      <c r="D21" s="129">
        <v>6.0018310000000001</v>
      </c>
      <c r="E21" s="130">
        <v>5.7392000000000003</v>
      </c>
      <c r="F21" s="131">
        <v>37.525309999999998</v>
      </c>
      <c r="G21" s="129">
        <v>49.357860000000002</v>
      </c>
      <c r="H21" s="130">
        <v>54.163229999999999</v>
      </c>
      <c r="I21" s="131">
        <v>71.381159999999994</v>
      </c>
      <c r="J21" s="129">
        <v>71.816590000000005</v>
      </c>
      <c r="K21" s="130">
        <v>76.221369999999993</v>
      </c>
      <c r="L21" s="131">
        <v>19.941030000000001</v>
      </c>
      <c r="M21" s="129">
        <v>12.549530000000001</v>
      </c>
      <c r="N21" s="130">
        <v>11.55226</v>
      </c>
      <c r="O21" s="109"/>
      <c r="P21" s="102">
        <f t="shared" si="3"/>
        <v>5.8638306666666677</v>
      </c>
      <c r="Q21" s="103">
        <f t="shared" si="0"/>
        <v>6.9314273333333345</v>
      </c>
      <c r="R21" s="102">
        <f t="shared" si="6"/>
        <v>41.151636000000003</v>
      </c>
      <c r="S21" s="103">
        <f t="shared" si="7"/>
        <v>36.392136000000001</v>
      </c>
      <c r="T21" s="106">
        <f t="shared" si="8"/>
        <v>26.124239999999986</v>
      </c>
      <c r="U21" s="103">
        <f t="shared" si="9"/>
        <v>28.957803333333338</v>
      </c>
      <c r="V21" s="106">
        <f t="shared" si="10"/>
        <v>67.275875999999982</v>
      </c>
      <c r="W21" s="103">
        <f t="shared" si="11"/>
        <v>65.349939333333339</v>
      </c>
      <c r="X21" s="105">
        <f t="shared" si="4"/>
        <v>14.680940000000001</v>
      </c>
      <c r="Y21" s="101">
        <f t="shared" si="5"/>
        <v>14.148116666666667</v>
      </c>
      <c r="Z21" s="9"/>
      <c r="AA21" s="127"/>
      <c r="AB21" s="132" t="s">
        <v>194</v>
      </c>
      <c r="AC21" s="129">
        <v>67.311930000000004</v>
      </c>
      <c r="AD21" s="129">
        <v>63.455559999999998</v>
      </c>
      <c r="AE21" s="130">
        <v>64.551429999999996</v>
      </c>
      <c r="AF21" s="131">
        <v>69.319829999999996</v>
      </c>
      <c r="AG21" s="129">
        <v>52.620959999999997</v>
      </c>
      <c r="AH21" s="130">
        <v>50.961080000000003</v>
      </c>
      <c r="AI21" s="131">
        <v>29.09487</v>
      </c>
      <c r="AJ21" s="129">
        <v>29.025880000000001</v>
      </c>
      <c r="AK21" s="130">
        <v>30.31466</v>
      </c>
      <c r="AL21" s="131">
        <v>23.68695</v>
      </c>
      <c r="AM21" s="129">
        <v>22.65502</v>
      </c>
      <c r="AN21" s="130">
        <v>25.55912</v>
      </c>
    </row>
    <row r="22" spans="1:40" x14ac:dyDescent="0.45">
      <c r="A22" s="127"/>
      <c r="B22" s="133" t="s">
        <v>195</v>
      </c>
      <c r="C22" s="134"/>
      <c r="D22" s="134"/>
      <c r="E22" s="135"/>
      <c r="F22" s="131">
        <v>77.958039999999997</v>
      </c>
      <c r="G22" s="129">
        <v>76.686760000000007</v>
      </c>
      <c r="H22" s="130">
        <v>74.384910000000005</v>
      </c>
      <c r="I22" s="131">
        <v>93.713160000000002</v>
      </c>
      <c r="J22" s="129">
        <v>85.719629999999995</v>
      </c>
      <c r="K22" s="130">
        <v>89.035539999999997</v>
      </c>
      <c r="L22" s="131">
        <v>58.38747</v>
      </c>
      <c r="M22" s="129">
        <v>45.415280000000003</v>
      </c>
      <c r="N22" s="130">
        <v>40.945630000000001</v>
      </c>
      <c r="O22" s="108" t="s">
        <v>204</v>
      </c>
      <c r="P22" s="98"/>
      <c r="Q22" s="99"/>
      <c r="R22" s="98"/>
      <c r="S22" s="99"/>
      <c r="T22" s="104">
        <f t="shared" si="8"/>
        <v>13.146206666666671</v>
      </c>
      <c r="U22" s="99">
        <f t="shared" si="9"/>
        <v>21.698439999999984</v>
      </c>
      <c r="V22" s="104"/>
      <c r="W22" s="99"/>
      <c r="X22" s="104"/>
      <c r="Y22" s="99"/>
      <c r="Z22" s="9"/>
      <c r="AA22" s="127"/>
      <c r="AB22" s="133" t="s">
        <v>195</v>
      </c>
      <c r="AC22" s="134"/>
      <c r="AD22" s="134"/>
      <c r="AE22" s="135"/>
      <c r="AF22" s="131">
        <v>149.00200000000001</v>
      </c>
      <c r="AG22" s="129">
        <v>150.91829999999999</v>
      </c>
      <c r="AH22" s="130">
        <v>154.89769999999999</v>
      </c>
      <c r="AI22" s="131">
        <v>77.062259999999995</v>
      </c>
      <c r="AJ22" s="129">
        <v>60.088979999999999</v>
      </c>
      <c r="AK22" s="130">
        <v>53.593389999999999</v>
      </c>
      <c r="AL22" s="131">
        <v>35.315040000000003</v>
      </c>
      <c r="AM22" s="129">
        <v>36.922750000000001</v>
      </c>
      <c r="AN22" s="130">
        <v>35.183689999999999</v>
      </c>
    </row>
    <row r="23" spans="1:40" x14ac:dyDescent="0.45">
      <c r="A23" s="127"/>
      <c r="B23" s="128" t="s">
        <v>196</v>
      </c>
      <c r="C23" s="134"/>
      <c r="D23" s="134"/>
      <c r="E23" s="135"/>
      <c r="F23" s="131">
        <v>80.871570000000006</v>
      </c>
      <c r="G23" s="129">
        <v>77.935389999999998</v>
      </c>
      <c r="H23" s="130">
        <v>75.502870000000001</v>
      </c>
      <c r="I23" s="131">
        <v>85.763450000000006</v>
      </c>
      <c r="J23" s="129">
        <v>84.391390000000001</v>
      </c>
      <c r="K23" s="130">
        <v>83.122240000000005</v>
      </c>
      <c r="L23" s="131">
        <v>38.682470000000002</v>
      </c>
      <c r="M23" s="129">
        <v>27.279029999999999</v>
      </c>
      <c r="N23" s="130">
        <v>23.507269999999998</v>
      </c>
      <c r="O23" s="107"/>
      <c r="P23" s="100"/>
      <c r="Q23" s="101"/>
      <c r="R23" s="100"/>
      <c r="S23" s="101"/>
      <c r="T23" s="105">
        <f t="shared" si="8"/>
        <v>6.322416666666669</v>
      </c>
      <c r="U23" s="101">
        <f t="shared" si="9"/>
        <v>17.075693333333348</v>
      </c>
      <c r="V23" s="105"/>
      <c r="W23" s="101"/>
      <c r="X23" s="105"/>
      <c r="Y23" s="101"/>
      <c r="Z23" s="9"/>
      <c r="AA23" s="127"/>
      <c r="AB23" s="128" t="s">
        <v>196</v>
      </c>
      <c r="AC23" s="134"/>
      <c r="AD23" s="134"/>
      <c r="AE23" s="135"/>
      <c r="AF23" s="131">
        <v>30.395489999999999</v>
      </c>
      <c r="AG23" s="129">
        <v>30.77291</v>
      </c>
      <c r="AH23" s="130">
        <v>32.012059999999998</v>
      </c>
      <c r="AI23" s="131">
        <v>25.936789999999998</v>
      </c>
      <c r="AJ23" s="129">
        <v>19.532959999999999</v>
      </c>
      <c r="AK23" s="130">
        <v>16.906389999999998</v>
      </c>
      <c r="AL23" s="131">
        <v>13.548590000000001</v>
      </c>
      <c r="AM23" s="129">
        <v>15.1729</v>
      </c>
      <c r="AN23" s="130">
        <v>14.006159999999999</v>
      </c>
    </row>
    <row r="24" spans="1:40" x14ac:dyDescent="0.45">
      <c r="A24" s="127"/>
      <c r="B24" s="128" t="s">
        <v>197</v>
      </c>
      <c r="C24" s="134"/>
      <c r="D24" s="134"/>
      <c r="E24" s="135"/>
      <c r="F24" s="131">
        <v>40.332769999999996</v>
      </c>
      <c r="G24" s="129">
        <v>43.967869999999998</v>
      </c>
      <c r="H24" s="130">
        <v>38.374130000000001</v>
      </c>
      <c r="I24" s="131">
        <v>44.328879999999998</v>
      </c>
      <c r="J24" s="129">
        <v>49.564430000000002</v>
      </c>
      <c r="K24" s="130">
        <v>50.758989999999997</v>
      </c>
      <c r="L24" s="131">
        <v>19.86863</v>
      </c>
      <c r="M24" s="129">
        <v>15.698169999999999</v>
      </c>
      <c r="N24" s="130">
        <v>14.42191</v>
      </c>
      <c r="O24" s="107"/>
      <c r="P24" s="100"/>
      <c r="Q24" s="101"/>
      <c r="R24" s="100"/>
      <c r="S24" s="101"/>
      <c r="T24" s="105">
        <f t="shared" si="8"/>
        <v>7.3258433333333315</v>
      </c>
      <c r="U24" s="101">
        <f t="shared" si="9"/>
        <v>12.967219999999983</v>
      </c>
      <c r="V24" s="105"/>
      <c r="W24" s="101"/>
      <c r="X24" s="105"/>
      <c r="Y24" s="101"/>
      <c r="Z24" s="9"/>
      <c r="AA24" s="127"/>
      <c r="AB24" s="128" t="s">
        <v>197</v>
      </c>
      <c r="AC24" s="134"/>
      <c r="AD24" s="134"/>
      <c r="AE24" s="135"/>
      <c r="AF24" s="131">
        <v>10.944710000000001</v>
      </c>
      <c r="AG24" s="129">
        <v>12.579890000000001</v>
      </c>
      <c r="AH24" s="130">
        <v>13.201829999999999</v>
      </c>
      <c r="AI24" s="131">
        <v>10.606579999999999</v>
      </c>
      <c r="AJ24" s="129">
        <v>8.4522860000000009</v>
      </c>
      <c r="AK24" s="130">
        <v>15.465769999999999</v>
      </c>
      <c r="AL24" s="131">
        <v>12.060460000000001</v>
      </c>
      <c r="AM24" s="129">
        <v>13.025410000000001</v>
      </c>
      <c r="AN24" s="130">
        <v>11.319520000000001</v>
      </c>
    </row>
    <row r="25" spans="1:40" x14ac:dyDescent="0.45">
      <c r="A25" s="127"/>
      <c r="B25" s="128" t="s">
        <v>198</v>
      </c>
      <c r="C25" s="134"/>
      <c r="D25" s="134"/>
      <c r="E25" s="135"/>
      <c r="F25" s="131">
        <v>79.549549999999996</v>
      </c>
      <c r="G25" s="129">
        <v>78.125910000000005</v>
      </c>
      <c r="H25" s="130">
        <v>74.433199999999999</v>
      </c>
      <c r="I25" s="131">
        <v>87.144279999999995</v>
      </c>
      <c r="J25" s="129">
        <v>83.059179999999998</v>
      </c>
      <c r="K25" s="130">
        <v>86.229140000000001</v>
      </c>
      <c r="L25" s="131">
        <v>40.912880000000001</v>
      </c>
      <c r="M25" s="129">
        <v>27.739249999999998</v>
      </c>
      <c r="N25" s="130">
        <v>23.923490000000001</v>
      </c>
      <c r="O25" s="107"/>
      <c r="P25" s="100"/>
      <c r="Q25" s="101"/>
      <c r="R25" s="100"/>
      <c r="S25" s="101"/>
      <c r="T25" s="105">
        <f t="shared" si="8"/>
        <v>8.1079799999999977</v>
      </c>
      <c r="U25" s="101">
        <f t="shared" si="9"/>
        <v>16.177336666666648</v>
      </c>
      <c r="V25" s="105"/>
      <c r="W25" s="101"/>
      <c r="X25" s="105"/>
      <c r="Y25" s="101"/>
      <c r="Z25" s="9"/>
      <c r="AA25" s="127"/>
      <c r="AB25" s="128" t="s">
        <v>198</v>
      </c>
      <c r="AC25" s="134"/>
      <c r="AD25" s="134"/>
      <c r="AE25" s="135"/>
      <c r="AF25" s="131">
        <v>79.116590000000002</v>
      </c>
      <c r="AG25" s="129">
        <v>77.796940000000006</v>
      </c>
      <c r="AH25" s="130">
        <v>79.391729999999995</v>
      </c>
      <c r="AI25" s="131">
        <v>46.329979999999999</v>
      </c>
      <c r="AJ25" s="129">
        <v>35.076439999999998</v>
      </c>
      <c r="AK25" s="130">
        <v>25.04063</v>
      </c>
      <c r="AL25" s="131">
        <v>26.38278</v>
      </c>
      <c r="AM25" s="129">
        <v>26.675370000000001</v>
      </c>
      <c r="AN25" s="130">
        <v>25.953299999999999</v>
      </c>
    </row>
    <row r="26" spans="1:40" x14ac:dyDescent="0.45">
      <c r="A26" s="127"/>
      <c r="B26" s="128" t="s">
        <v>199</v>
      </c>
      <c r="C26" s="134"/>
      <c r="D26" s="134"/>
      <c r="E26" s="135"/>
      <c r="F26" s="131">
        <v>61.26717</v>
      </c>
      <c r="G26" s="129">
        <v>60.317129999999999</v>
      </c>
      <c r="H26" s="130">
        <v>57.728009999999998</v>
      </c>
      <c r="I26" s="131">
        <v>72.878020000000006</v>
      </c>
      <c r="J26" s="129">
        <v>74.271019999999993</v>
      </c>
      <c r="K26" s="130">
        <v>74.966679999999997</v>
      </c>
      <c r="L26" s="131">
        <v>35.368119999999998</v>
      </c>
      <c r="M26" s="129">
        <v>24.934529999999999</v>
      </c>
      <c r="N26" s="130">
        <v>21.277200000000001</v>
      </c>
      <c r="O26" s="107"/>
      <c r="P26" s="100"/>
      <c r="Q26" s="101"/>
      <c r="R26" s="100"/>
      <c r="S26" s="101"/>
      <c r="T26" s="105">
        <f t="shared" si="8"/>
        <v>14.267803333333333</v>
      </c>
      <c r="U26" s="101">
        <f t="shared" si="9"/>
        <v>21.752383333333341</v>
      </c>
      <c r="V26" s="105"/>
      <c r="W26" s="101"/>
      <c r="X26" s="105"/>
      <c r="Y26" s="101"/>
      <c r="Z26" s="9"/>
      <c r="AA26" s="127"/>
      <c r="AB26" s="128" t="s">
        <v>199</v>
      </c>
      <c r="AC26" s="134"/>
      <c r="AD26" s="134"/>
      <c r="AE26" s="135"/>
      <c r="AF26" s="131">
        <v>31.522179999999999</v>
      </c>
      <c r="AG26" s="129">
        <v>31.74907</v>
      </c>
      <c r="AH26" s="130">
        <v>33.866880000000002</v>
      </c>
      <c r="AI26" s="131">
        <v>15.78988</v>
      </c>
      <c r="AJ26" s="129">
        <v>14.838010000000001</v>
      </c>
      <c r="AK26" s="130">
        <v>15.918839999999999</v>
      </c>
      <c r="AL26" s="131">
        <v>26.087340000000001</v>
      </c>
      <c r="AM26" s="129">
        <v>23.008659999999999</v>
      </c>
      <c r="AN26" s="130">
        <v>20.59573</v>
      </c>
    </row>
    <row r="27" spans="1:40" ht="14.65" thickBot="1" x14ac:dyDescent="0.5">
      <c r="A27" s="136"/>
      <c r="B27" s="137" t="s">
        <v>200</v>
      </c>
      <c r="C27" s="138"/>
      <c r="D27" s="138"/>
      <c r="E27" s="139"/>
      <c r="F27" s="140">
        <v>71.225560000000002</v>
      </c>
      <c r="G27" s="141">
        <v>70.674030000000002</v>
      </c>
      <c r="H27" s="142">
        <v>67.525229999999993</v>
      </c>
      <c r="I27" s="140">
        <v>85.063559999999995</v>
      </c>
      <c r="J27" s="141">
        <v>82.606930000000006</v>
      </c>
      <c r="K27" s="142">
        <v>82.397620000000003</v>
      </c>
      <c r="L27" s="140">
        <v>41.341900000000003</v>
      </c>
      <c r="M27" s="141">
        <v>28.789480000000001</v>
      </c>
      <c r="N27" s="142">
        <v>24.806000000000001</v>
      </c>
      <c r="O27" s="107"/>
      <c r="P27" s="100"/>
      <c r="Q27" s="101"/>
      <c r="R27" s="100"/>
      <c r="S27" s="101"/>
      <c r="T27" s="105">
        <f t="shared" si="8"/>
        <v>13.547763333333336</v>
      </c>
      <c r="U27" s="101">
        <f t="shared" si="9"/>
        <v>11.065189999999973</v>
      </c>
      <c r="V27" s="105"/>
      <c r="W27" s="101"/>
      <c r="X27" s="105"/>
      <c r="Y27" s="101"/>
      <c r="Z27" s="9"/>
      <c r="AA27" s="136"/>
      <c r="AB27" s="137" t="s">
        <v>200</v>
      </c>
      <c r="AC27" s="138"/>
      <c r="AD27" s="138"/>
      <c r="AE27" s="139"/>
      <c r="AF27" s="140">
        <v>43.044559999999997</v>
      </c>
      <c r="AG27" s="141">
        <v>38.587060000000001</v>
      </c>
      <c r="AH27" s="142">
        <v>27.304320000000001</v>
      </c>
      <c r="AI27" s="140">
        <v>18.616849999999999</v>
      </c>
      <c r="AJ27" s="141">
        <v>18.896989999999999</v>
      </c>
      <c r="AK27" s="142">
        <v>20.21238</v>
      </c>
      <c r="AL27" s="140">
        <v>20.042909999999999</v>
      </c>
      <c r="AM27" s="141">
        <v>16.531870000000001</v>
      </c>
      <c r="AN27" s="142">
        <v>15.57244</v>
      </c>
    </row>
    <row r="28" spans="1:40" ht="14.65" thickTop="1" x14ac:dyDescent="0.45">
      <c r="A28" s="110" t="s">
        <v>157</v>
      </c>
      <c r="B28" s="111" t="s">
        <v>177</v>
      </c>
      <c r="C28" s="112">
        <v>5.7872110000000001</v>
      </c>
      <c r="D28" s="113">
        <v>5.8613970000000002</v>
      </c>
      <c r="E28" s="114">
        <v>5.677009</v>
      </c>
      <c r="F28" s="112">
        <v>34.26746</v>
      </c>
      <c r="G28" s="113">
        <v>38.608499999999999</v>
      </c>
      <c r="H28" s="114">
        <v>40.07273</v>
      </c>
      <c r="I28" s="112"/>
      <c r="J28" s="113"/>
      <c r="K28" s="114"/>
      <c r="L28" s="112">
        <v>10.93146</v>
      </c>
      <c r="M28" s="113">
        <v>7.7005379999999999</v>
      </c>
      <c r="N28" s="114">
        <v>7.012772</v>
      </c>
      <c r="O28" s="196" t="s">
        <v>219</v>
      </c>
      <c r="P28" s="197"/>
      <c r="Q28" s="197"/>
      <c r="R28" s="197"/>
      <c r="S28" s="197"/>
      <c r="T28" s="197"/>
      <c r="U28" s="197"/>
      <c r="V28" s="197"/>
      <c r="W28" s="197"/>
      <c r="X28" s="197"/>
      <c r="Y28" s="198"/>
      <c r="Z28" s="9"/>
      <c r="AA28" s="110" t="s">
        <v>157</v>
      </c>
      <c r="AB28" s="111" t="s">
        <v>177</v>
      </c>
      <c r="AC28" s="112">
        <v>55.743859999999998</v>
      </c>
      <c r="AD28" s="113">
        <v>50.158140000000003</v>
      </c>
      <c r="AE28" s="114">
        <v>47.933770000000003</v>
      </c>
      <c r="AF28" s="112">
        <v>36.308759999999999</v>
      </c>
      <c r="AG28" s="113">
        <v>32.269590000000001</v>
      </c>
      <c r="AH28" s="114">
        <v>31.201139999999999</v>
      </c>
      <c r="AI28" s="112"/>
      <c r="AJ28" s="113"/>
      <c r="AK28" s="114"/>
      <c r="AL28" s="112">
        <v>21.062200000000001</v>
      </c>
      <c r="AM28" s="113">
        <v>19.54552</v>
      </c>
      <c r="AN28" s="114">
        <v>20.376049999999999</v>
      </c>
    </row>
    <row r="29" spans="1:40" x14ac:dyDescent="0.45">
      <c r="A29" s="4"/>
      <c r="B29" s="111" t="s">
        <v>178</v>
      </c>
      <c r="C29" s="112">
        <v>10.435549999999999</v>
      </c>
      <c r="D29" s="113">
        <v>9.5188330000000008</v>
      </c>
      <c r="E29" s="114">
        <v>9.1686440000000005</v>
      </c>
      <c r="F29" s="112">
        <v>31.14715</v>
      </c>
      <c r="G29" s="113">
        <v>33.239199999999997</v>
      </c>
      <c r="H29" s="114">
        <v>34.418039999999998</v>
      </c>
      <c r="I29" s="112"/>
      <c r="J29" s="113"/>
      <c r="K29" s="114"/>
      <c r="L29" s="112">
        <v>10.448169999999999</v>
      </c>
      <c r="M29" s="113">
        <v>7.6817650000000004</v>
      </c>
      <c r="N29" s="114">
        <v>6.3405189999999996</v>
      </c>
      <c r="O29" s="27" t="s">
        <v>213</v>
      </c>
      <c r="P29" s="190" t="s">
        <v>175</v>
      </c>
      <c r="Q29" s="195"/>
      <c r="R29" s="190" t="s">
        <v>207</v>
      </c>
      <c r="S29" s="191"/>
      <c r="T29" s="191" t="s">
        <v>173</v>
      </c>
      <c r="U29" s="191"/>
      <c r="V29" s="191" t="s">
        <v>211</v>
      </c>
      <c r="W29" s="191"/>
      <c r="X29" s="191" t="s">
        <v>212</v>
      </c>
      <c r="Y29" s="194"/>
      <c r="Z29" s="9"/>
      <c r="AA29" s="4"/>
      <c r="AB29" s="111" t="s">
        <v>178</v>
      </c>
      <c r="AC29" s="112">
        <v>55.910530000000001</v>
      </c>
      <c r="AD29" s="113">
        <v>45.89293</v>
      </c>
      <c r="AE29" s="114">
        <v>41.90793</v>
      </c>
      <c r="AF29" s="112">
        <v>30.044820000000001</v>
      </c>
      <c r="AG29" s="113">
        <v>27.876000000000001</v>
      </c>
      <c r="AH29" s="114">
        <v>26.185269999999999</v>
      </c>
      <c r="AI29" s="112"/>
      <c r="AJ29" s="113"/>
      <c r="AK29" s="114"/>
      <c r="AL29" s="112">
        <v>20.198530000000002</v>
      </c>
      <c r="AM29" s="113">
        <v>20.699079999999999</v>
      </c>
      <c r="AN29" s="114">
        <v>20.29148</v>
      </c>
    </row>
    <row r="30" spans="1:40" x14ac:dyDescent="0.45">
      <c r="A30" s="4"/>
      <c r="B30" s="111" t="s">
        <v>179</v>
      </c>
      <c r="C30" s="112">
        <v>17.15193</v>
      </c>
      <c r="D30" s="113">
        <v>16.72308</v>
      </c>
      <c r="E30" s="114">
        <v>15.93056</v>
      </c>
      <c r="F30" s="112">
        <v>51.28584</v>
      </c>
      <c r="G30" s="113">
        <v>53.12838</v>
      </c>
      <c r="H30" s="114">
        <v>54.723350000000003</v>
      </c>
      <c r="I30" s="112"/>
      <c r="J30" s="113"/>
      <c r="K30" s="114"/>
      <c r="L30" s="112">
        <v>17.200040000000001</v>
      </c>
      <c r="M30" s="113">
        <v>12.57361</v>
      </c>
      <c r="N30" s="114">
        <v>10.65146</v>
      </c>
      <c r="O30" s="27" t="s">
        <v>8</v>
      </c>
      <c r="P30" s="186">
        <v>1.4999999999999999E-2</v>
      </c>
      <c r="Q30" s="186"/>
      <c r="R30" s="183">
        <v>7.9699999999999993E-2</v>
      </c>
      <c r="S30" s="183"/>
      <c r="T30" s="186">
        <v>1.61E-2</v>
      </c>
      <c r="U30" s="186"/>
      <c r="V30" s="183">
        <v>0.84379999999999999</v>
      </c>
      <c r="W30" s="183"/>
      <c r="X30" s="183">
        <v>0.15939999999999999</v>
      </c>
      <c r="Y30" s="184"/>
      <c r="Z30" s="9"/>
      <c r="AA30" s="4"/>
      <c r="AB30" s="111" t="s">
        <v>179</v>
      </c>
      <c r="AC30" s="112">
        <v>86.164400000000001</v>
      </c>
      <c r="AD30" s="113">
        <v>75.973320000000001</v>
      </c>
      <c r="AE30" s="114">
        <v>73.348950000000002</v>
      </c>
      <c r="AF30" s="112">
        <v>53.421030000000002</v>
      </c>
      <c r="AG30" s="113">
        <v>49.666490000000003</v>
      </c>
      <c r="AH30" s="114">
        <v>46.226080000000003</v>
      </c>
      <c r="AI30" s="112"/>
      <c r="AJ30" s="113"/>
      <c r="AK30" s="114"/>
      <c r="AL30" s="112">
        <v>27.899529999999999</v>
      </c>
      <c r="AM30" s="113">
        <v>28.376349999999999</v>
      </c>
      <c r="AN30" s="114">
        <v>29.849900000000002</v>
      </c>
    </row>
    <row r="31" spans="1:40" x14ac:dyDescent="0.45">
      <c r="A31" s="4"/>
      <c r="B31" s="111" t="s">
        <v>180</v>
      </c>
      <c r="C31" s="112">
        <v>2.7753990000000002</v>
      </c>
      <c r="D31" s="113">
        <v>2.905376</v>
      </c>
      <c r="E31" s="114">
        <v>2.8580899999999998</v>
      </c>
      <c r="F31" s="112">
        <v>14.195869999999999</v>
      </c>
      <c r="G31" s="113">
        <v>14.699260000000001</v>
      </c>
      <c r="H31" s="114">
        <v>15.370939999999999</v>
      </c>
      <c r="I31" s="112"/>
      <c r="J31" s="113"/>
      <c r="K31" s="114"/>
      <c r="L31" s="112">
        <v>4.1759579999999996</v>
      </c>
      <c r="M31" s="113">
        <v>3.0414300000000001</v>
      </c>
      <c r="N31" s="114">
        <v>2.7544409999999999</v>
      </c>
      <c r="O31" s="27" t="s">
        <v>214</v>
      </c>
      <c r="P31" s="183" t="s">
        <v>25</v>
      </c>
      <c r="Q31" s="183"/>
      <c r="R31" s="183" t="s">
        <v>25</v>
      </c>
      <c r="S31" s="183"/>
      <c r="T31" s="183" t="s">
        <v>25</v>
      </c>
      <c r="U31" s="183"/>
      <c r="V31" s="183" t="s">
        <v>25</v>
      </c>
      <c r="W31" s="183"/>
      <c r="X31" s="183" t="s">
        <v>25</v>
      </c>
      <c r="Y31" s="184"/>
      <c r="Z31" s="9"/>
      <c r="AA31" s="4"/>
      <c r="AB31" s="111" t="s">
        <v>180</v>
      </c>
      <c r="AC31" s="112">
        <v>31.716919999999998</v>
      </c>
      <c r="AD31" s="113">
        <v>25.13138</v>
      </c>
      <c r="AE31" s="114">
        <v>22.928170000000001</v>
      </c>
      <c r="AF31" s="112">
        <v>19.48142</v>
      </c>
      <c r="AG31" s="113">
        <v>17.427779999999998</v>
      </c>
      <c r="AH31" s="114">
        <v>16.680769999999999</v>
      </c>
      <c r="AI31" s="112"/>
      <c r="AJ31" s="113"/>
      <c r="AK31" s="114"/>
      <c r="AL31" s="112">
        <v>13.38387</v>
      </c>
      <c r="AM31" s="113">
        <v>14.38697</v>
      </c>
      <c r="AN31" s="114">
        <v>13.605</v>
      </c>
    </row>
    <row r="32" spans="1:40" x14ac:dyDescent="0.45">
      <c r="A32" s="4"/>
      <c r="B32" s="111" t="s">
        <v>181</v>
      </c>
      <c r="C32" s="112">
        <v>1.144463</v>
      </c>
      <c r="D32" s="113">
        <v>1.313566</v>
      </c>
      <c r="E32" s="114">
        <v>1.616768</v>
      </c>
      <c r="F32" s="112">
        <v>6.9822389999999999</v>
      </c>
      <c r="G32" s="113">
        <v>6.4580789999999997</v>
      </c>
      <c r="H32" s="114">
        <v>6.9438969999999998</v>
      </c>
      <c r="I32" s="112"/>
      <c r="J32" s="113"/>
      <c r="K32" s="114"/>
      <c r="L32" s="112">
        <v>2.183567</v>
      </c>
      <c r="M32" s="113">
        <v>1.3632839999999999</v>
      </c>
      <c r="N32" s="114">
        <v>1.313917</v>
      </c>
      <c r="O32" s="27" t="s">
        <v>13</v>
      </c>
      <c r="P32" s="186" t="s">
        <v>16</v>
      </c>
      <c r="Q32" s="186"/>
      <c r="R32" s="183" t="s">
        <v>15</v>
      </c>
      <c r="S32" s="183"/>
      <c r="T32" s="186" t="s">
        <v>16</v>
      </c>
      <c r="U32" s="186"/>
      <c r="V32" s="183" t="s">
        <v>15</v>
      </c>
      <c r="W32" s="183"/>
      <c r="X32" s="183" t="s">
        <v>15</v>
      </c>
      <c r="Y32" s="184"/>
      <c r="Z32" s="9"/>
      <c r="AA32" s="4"/>
      <c r="AB32" s="111" t="s">
        <v>181</v>
      </c>
      <c r="AC32" s="112">
        <v>27.092860000000002</v>
      </c>
      <c r="AD32" s="113">
        <v>23.382090000000002</v>
      </c>
      <c r="AE32" s="114">
        <v>18.222010000000001</v>
      </c>
      <c r="AF32" s="112">
        <v>16.86036</v>
      </c>
      <c r="AG32" s="113">
        <v>15.879149999999999</v>
      </c>
      <c r="AH32" s="114">
        <v>14.89541</v>
      </c>
      <c r="AI32" s="112"/>
      <c r="AJ32" s="113"/>
      <c r="AK32" s="114"/>
      <c r="AL32" s="112">
        <v>25.452369999999998</v>
      </c>
      <c r="AM32" s="113">
        <v>29.087340000000001</v>
      </c>
      <c r="AN32" s="114">
        <v>29.218219999999999</v>
      </c>
    </row>
    <row r="33" spans="1:40" x14ac:dyDescent="0.45">
      <c r="A33" s="4"/>
      <c r="B33" s="115" t="s">
        <v>182</v>
      </c>
      <c r="C33" s="112">
        <v>7.3739850000000002</v>
      </c>
      <c r="D33" s="113">
        <v>6.6575850000000001</v>
      </c>
      <c r="E33" s="114">
        <v>6.344646</v>
      </c>
      <c r="F33" s="112">
        <v>33.381729999999997</v>
      </c>
      <c r="G33" s="113">
        <v>36.516260000000003</v>
      </c>
      <c r="H33" s="114">
        <v>38.859160000000003</v>
      </c>
      <c r="I33" s="112"/>
      <c r="J33" s="113"/>
      <c r="K33" s="114"/>
      <c r="L33" s="112">
        <v>10.90016</v>
      </c>
      <c r="M33" s="113">
        <v>8.1360810000000008</v>
      </c>
      <c r="N33" s="114">
        <v>6.7854279999999996</v>
      </c>
      <c r="O33" s="27" t="s">
        <v>151</v>
      </c>
      <c r="P33" s="183" t="s">
        <v>12</v>
      </c>
      <c r="Q33" s="183"/>
      <c r="R33" s="183" t="s">
        <v>11</v>
      </c>
      <c r="S33" s="183"/>
      <c r="T33" s="183" t="s">
        <v>12</v>
      </c>
      <c r="U33" s="183"/>
      <c r="V33" s="183" t="s">
        <v>11</v>
      </c>
      <c r="W33" s="183"/>
      <c r="X33" s="183" t="s">
        <v>11</v>
      </c>
      <c r="Y33" s="184"/>
      <c r="Z33" s="9"/>
      <c r="AA33" s="4"/>
      <c r="AB33" s="115" t="s">
        <v>182</v>
      </c>
      <c r="AC33" s="112">
        <v>55.95044</v>
      </c>
      <c r="AD33" s="113">
        <v>50.70429</v>
      </c>
      <c r="AE33" s="114">
        <v>47.813639999999999</v>
      </c>
      <c r="AF33" s="112">
        <v>31.104389999999999</v>
      </c>
      <c r="AG33" s="113">
        <v>28.619009999999999</v>
      </c>
      <c r="AH33" s="114">
        <v>25.962440000000001</v>
      </c>
      <c r="AI33" s="112"/>
      <c r="AJ33" s="113"/>
      <c r="AK33" s="114"/>
      <c r="AL33" s="112">
        <v>21.179220000000001</v>
      </c>
      <c r="AM33" s="113">
        <v>21.610569999999999</v>
      </c>
      <c r="AN33" s="114">
        <v>20.456910000000001</v>
      </c>
    </row>
    <row r="34" spans="1:40" x14ac:dyDescent="0.45">
      <c r="A34" s="4"/>
      <c r="B34" s="116" t="s">
        <v>183</v>
      </c>
      <c r="C34" s="112">
        <v>16.11403</v>
      </c>
      <c r="D34" s="113">
        <v>15.31944</v>
      </c>
      <c r="E34" s="114">
        <v>15.08703</v>
      </c>
      <c r="F34" s="112">
        <v>87.820490000000007</v>
      </c>
      <c r="G34" s="113">
        <v>88.883520000000004</v>
      </c>
      <c r="H34" s="114">
        <v>90.492440000000002</v>
      </c>
      <c r="I34" s="112"/>
      <c r="J34" s="113"/>
      <c r="K34" s="114"/>
      <c r="L34" s="112">
        <v>23.171209999999999</v>
      </c>
      <c r="M34" s="113">
        <v>21.014620000000001</v>
      </c>
      <c r="N34" s="114">
        <v>18.812660000000001</v>
      </c>
      <c r="O34" s="27" t="s">
        <v>152</v>
      </c>
      <c r="P34" s="183" t="s">
        <v>153</v>
      </c>
      <c r="Q34" s="183"/>
      <c r="R34" s="183" t="s">
        <v>153</v>
      </c>
      <c r="S34" s="183"/>
      <c r="T34" s="183" t="s">
        <v>153</v>
      </c>
      <c r="U34" s="183"/>
      <c r="V34" s="183" t="s">
        <v>153</v>
      </c>
      <c r="W34" s="183"/>
      <c r="X34" s="183" t="s">
        <v>153</v>
      </c>
      <c r="Y34" s="184"/>
      <c r="Z34" s="9"/>
      <c r="AA34" s="4"/>
      <c r="AB34" s="116" t="s">
        <v>183</v>
      </c>
      <c r="AC34" s="112">
        <v>148.31909999999999</v>
      </c>
      <c r="AD34" s="113">
        <v>133.74809999999999</v>
      </c>
      <c r="AE34" s="114">
        <v>131.952</v>
      </c>
      <c r="AF34" s="112">
        <v>109.03579999999999</v>
      </c>
      <c r="AG34" s="113">
        <v>100.66240000000001</v>
      </c>
      <c r="AH34" s="114">
        <v>96.720470000000006</v>
      </c>
      <c r="AI34" s="112"/>
      <c r="AJ34" s="113"/>
      <c r="AK34" s="114"/>
      <c r="AL34" s="112">
        <v>102.1397</v>
      </c>
      <c r="AM34" s="113">
        <v>101.3407</v>
      </c>
      <c r="AN34" s="114">
        <v>100.4033</v>
      </c>
    </row>
    <row r="35" spans="1:40" x14ac:dyDescent="0.45">
      <c r="A35" s="4"/>
      <c r="B35" s="111" t="s">
        <v>184</v>
      </c>
      <c r="C35" s="146" t="s">
        <v>164</v>
      </c>
      <c r="D35" s="147" t="s">
        <v>165</v>
      </c>
      <c r="E35" s="148" t="s">
        <v>166</v>
      </c>
      <c r="F35" s="146" t="s">
        <v>167</v>
      </c>
      <c r="G35" s="147" t="s">
        <v>168</v>
      </c>
      <c r="H35" s="148" t="s">
        <v>169</v>
      </c>
      <c r="I35" s="146"/>
      <c r="J35" s="147"/>
      <c r="K35" s="148"/>
      <c r="L35" s="146" t="s">
        <v>170</v>
      </c>
      <c r="M35" s="147" t="s">
        <v>171</v>
      </c>
      <c r="N35" s="148" t="s">
        <v>172</v>
      </c>
      <c r="O35" s="27" t="s">
        <v>215</v>
      </c>
      <c r="P35" s="183" t="s">
        <v>222</v>
      </c>
      <c r="Q35" s="183"/>
      <c r="R35" s="183" t="s">
        <v>216</v>
      </c>
      <c r="S35" s="183"/>
      <c r="T35" s="183" t="s">
        <v>220</v>
      </c>
      <c r="U35" s="183"/>
      <c r="V35" s="183" t="s">
        <v>218</v>
      </c>
      <c r="W35" s="183"/>
      <c r="X35" s="183" t="s">
        <v>221</v>
      </c>
      <c r="Y35" s="184"/>
      <c r="Z35" s="9"/>
      <c r="AA35" s="4"/>
      <c r="AB35" s="111" t="s">
        <v>184</v>
      </c>
      <c r="AC35" s="112"/>
      <c r="AD35" s="113"/>
      <c r="AE35" s="114"/>
      <c r="AF35" s="112"/>
      <c r="AG35" s="113"/>
      <c r="AH35" s="114"/>
      <c r="AI35" s="112"/>
      <c r="AJ35" s="113"/>
      <c r="AK35" s="114"/>
      <c r="AL35" s="112"/>
      <c r="AM35" s="113"/>
      <c r="AN35" s="114"/>
    </row>
    <row r="36" spans="1:40" x14ac:dyDescent="0.45">
      <c r="A36" s="4"/>
      <c r="B36" s="111" t="s">
        <v>185</v>
      </c>
      <c r="C36" s="112">
        <v>13.38888</v>
      </c>
      <c r="D36" s="113">
        <v>13.094860000000001</v>
      </c>
      <c r="E36" s="114">
        <v>12.4102</v>
      </c>
      <c r="F36" s="112">
        <v>85.148769999999999</v>
      </c>
      <c r="G36" s="113">
        <v>83.758150000000001</v>
      </c>
      <c r="H36" s="114">
        <v>82.707480000000004</v>
      </c>
      <c r="I36" s="112"/>
      <c r="J36" s="113"/>
      <c r="K36" s="114"/>
      <c r="L36" s="112">
        <v>23.4496</v>
      </c>
      <c r="M36" s="113">
        <v>18.064699999999998</v>
      </c>
      <c r="N36" s="114">
        <v>15.189159999999999</v>
      </c>
      <c r="O36" s="27" t="s">
        <v>19</v>
      </c>
      <c r="P36" s="183">
        <v>101</v>
      </c>
      <c r="Q36" s="183"/>
      <c r="R36" s="183">
        <v>75</v>
      </c>
      <c r="S36" s="183"/>
      <c r="T36" s="183">
        <v>60</v>
      </c>
      <c r="U36" s="183"/>
      <c r="V36" s="183">
        <v>3</v>
      </c>
      <c r="W36" s="183"/>
      <c r="X36" s="183">
        <v>61</v>
      </c>
      <c r="Y36" s="184"/>
      <c r="Z36" s="9"/>
      <c r="AA36" s="4"/>
      <c r="AB36" s="111" t="s">
        <v>185</v>
      </c>
      <c r="AC36" s="112">
        <v>99.653480000000002</v>
      </c>
      <c r="AD36" s="113">
        <v>89.852189999999993</v>
      </c>
      <c r="AE36" s="114">
        <v>84.6524</v>
      </c>
      <c r="AF36" s="112">
        <v>65.408069999999995</v>
      </c>
      <c r="AG36" s="113">
        <v>55.75244</v>
      </c>
      <c r="AH36" s="114">
        <v>48.9527</v>
      </c>
      <c r="AI36" s="112"/>
      <c r="AJ36" s="113"/>
      <c r="AK36" s="114"/>
      <c r="AL36" s="112">
        <v>65.228399999999993</v>
      </c>
      <c r="AM36" s="113">
        <v>64.106009999999998</v>
      </c>
      <c r="AN36" s="114">
        <v>63.080599999999997</v>
      </c>
    </row>
    <row r="37" spans="1:40" x14ac:dyDescent="0.45">
      <c r="A37" s="4"/>
      <c r="B37" s="111" t="s">
        <v>186</v>
      </c>
      <c r="C37" s="112">
        <v>16.06418</v>
      </c>
      <c r="D37" s="113">
        <v>15.483169999999999</v>
      </c>
      <c r="E37" s="114">
        <v>16.219719999999999</v>
      </c>
      <c r="F37" s="112">
        <v>110.7984</v>
      </c>
      <c r="G37" s="113">
        <v>114.7811</v>
      </c>
      <c r="H37" s="114">
        <v>117.1563</v>
      </c>
      <c r="I37" s="112"/>
      <c r="J37" s="113"/>
      <c r="K37" s="114"/>
      <c r="L37" s="112">
        <v>27.15354</v>
      </c>
      <c r="M37" s="113">
        <v>26.7136</v>
      </c>
      <c r="N37" s="114">
        <v>23.933129999999998</v>
      </c>
      <c r="O37" s="27" t="s">
        <v>155</v>
      </c>
      <c r="P37" s="183">
        <v>17</v>
      </c>
      <c r="Q37" s="183"/>
      <c r="R37" s="183">
        <v>17</v>
      </c>
      <c r="S37" s="183"/>
      <c r="T37" s="183">
        <v>12</v>
      </c>
      <c r="U37" s="183"/>
      <c r="V37" s="183">
        <v>6</v>
      </c>
      <c r="W37" s="183"/>
      <c r="X37" s="183">
        <v>17</v>
      </c>
      <c r="Y37" s="184"/>
      <c r="Z37" s="9"/>
      <c r="AA37" s="4"/>
      <c r="AB37" s="111" t="s">
        <v>186</v>
      </c>
      <c r="AC37" s="112">
        <v>154.1063</v>
      </c>
      <c r="AD37" s="113">
        <v>148.24180000000001</v>
      </c>
      <c r="AE37" s="114">
        <v>148.23050000000001</v>
      </c>
      <c r="AF37" s="112">
        <v>105.7328</v>
      </c>
      <c r="AG37" s="113">
        <v>88.546480000000003</v>
      </c>
      <c r="AH37" s="114">
        <v>80.664379999999994</v>
      </c>
      <c r="AI37" s="112"/>
      <c r="AJ37" s="113"/>
      <c r="AK37" s="114"/>
      <c r="AL37" s="112">
        <v>106.7474</v>
      </c>
      <c r="AM37" s="113">
        <v>108.25409999999999</v>
      </c>
      <c r="AN37" s="114">
        <v>109.1253</v>
      </c>
    </row>
    <row r="38" spans="1:40" ht="14.65" thickBot="1" x14ac:dyDescent="0.5">
      <c r="A38" s="4"/>
      <c r="B38" s="111" t="s">
        <v>187</v>
      </c>
      <c r="C38" s="112">
        <v>28.801349999999999</v>
      </c>
      <c r="D38" s="113">
        <v>28.36309</v>
      </c>
      <c r="E38" s="114">
        <v>27.824909999999999</v>
      </c>
      <c r="F38" s="112">
        <v>135.5763</v>
      </c>
      <c r="G38" s="113">
        <v>131.6661</v>
      </c>
      <c r="H38" s="114">
        <v>127.05710000000001</v>
      </c>
      <c r="I38" s="112"/>
      <c r="J38" s="113"/>
      <c r="K38" s="114"/>
      <c r="L38" s="112">
        <v>34.980170000000001</v>
      </c>
      <c r="M38" s="113">
        <v>31.45974</v>
      </c>
      <c r="N38" s="114">
        <v>27.553380000000001</v>
      </c>
      <c r="O38" s="48" t="s">
        <v>217</v>
      </c>
      <c r="P38" s="182">
        <v>0</v>
      </c>
      <c r="Q38" s="182"/>
      <c r="R38" s="182">
        <v>0</v>
      </c>
      <c r="S38" s="182"/>
      <c r="T38" s="182">
        <v>0</v>
      </c>
      <c r="U38" s="182"/>
      <c r="V38" s="182">
        <v>0</v>
      </c>
      <c r="W38" s="182"/>
      <c r="X38" s="182">
        <v>0</v>
      </c>
      <c r="Y38" s="185"/>
      <c r="Z38" s="9"/>
      <c r="AA38" s="4"/>
      <c r="AB38" s="111" t="s">
        <v>187</v>
      </c>
      <c r="AC38" s="112">
        <v>289.2081</v>
      </c>
      <c r="AD38" s="113">
        <v>270.62909999999999</v>
      </c>
      <c r="AE38" s="114">
        <v>262.85550000000001</v>
      </c>
      <c r="AF38" s="112">
        <v>189.5763</v>
      </c>
      <c r="AG38" s="113">
        <v>167.77379999999999</v>
      </c>
      <c r="AH38" s="114">
        <v>158.5384</v>
      </c>
      <c r="AI38" s="112"/>
      <c r="AJ38" s="113"/>
      <c r="AK38" s="114"/>
      <c r="AL38" s="112">
        <v>166.41069999999999</v>
      </c>
      <c r="AM38" s="113">
        <v>164.1397</v>
      </c>
      <c r="AN38" s="114">
        <v>163.47559999999999</v>
      </c>
    </row>
    <row r="39" spans="1:40" x14ac:dyDescent="0.45">
      <c r="A39" s="4"/>
      <c r="B39" s="115" t="s">
        <v>188</v>
      </c>
      <c r="C39" s="112">
        <v>16.59609</v>
      </c>
      <c r="D39" s="113">
        <v>17.647179999999999</v>
      </c>
      <c r="E39" s="114">
        <v>18.28988</v>
      </c>
      <c r="F39" s="112">
        <v>109.97190000000001</v>
      </c>
      <c r="G39" s="113">
        <v>109.6831</v>
      </c>
      <c r="H39" s="114">
        <v>108.3976</v>
      </c>
      <c r="I39" s="112"/>
      <c r="J39" s="113"/>
      <c r="K39" s="114"/>
      <c r="L39" s="112">
        <v>25.906690000000001</v>
      </c>
      <c r="M39" s="113">
        <v>24.21668</v>
      </c>
      <c r="N39" s="114">
        <v>21.62501</v>
      </c>
      <c r="O39" s="10"/>
      <c r="P39" s="181"/>
      <c r="Q39" s="181"/>
      <c r="R39" s="183"/>
      <c r="S39" s="183"/>
      <c r="U39" s="9"/>
      <c r="W39" s="9"/>
      <c r="Y39" s="9"/>
      <c r="Z39" s="9"/>
      <c r="AA39" s="4"/>
      <c r="AB39" s="115" t="s">
        <v>188</v>
      </c>
      <c r="AC39" s="112">
        <v>177.2483</v>
      </c>
      <c r="AD39" s="113">
        <v>170.184</v>
      </c>
      <c r="AE39" s="114">
        <v>175.8253</v>
      </c>
      <c r="AF39" s="112">
        <v>145.10249999999999</v>
      </c>
      <c r="AG39" s="113">
        <v>131.71680000000001</v>
      </c>
      <c r="AH39" s="114">
        <v>126.84</v>
      </c>
      <c r="AI39" s="112"/>
      <c r="AJ39" s="113"/>
      <c r="AK39" s="114"/>
      <c r="AL39" s="112">
        <v>129.2329</v>
      </c>
      <c r="AM39" s="113">
        <v>128.21780000000001</v>
      </c>
      <c r="AN39" s="114">
        <v>127.2543</v>
      </c>
    </row>
    <row r="40" spans="1:40" x14ac:dyDescent="0.45">
      <c r="A40" s="4"/>
      <c r="B40" s="116" t="s">
        <v>189</v>
      </c>
      <c r="C40" s="112">
        <v>8.8582350000000005</v>
      </c>
      <c r="D40" s="113">
        <v>7.937335</v>
      </c>
      <c r="E40" s="114">
        <v>7.1701930000000003</v>
      </c>
      <c r="F40" s="112">
        <v>74.179460000000006</v>
      </c>
      <c r="G40" s="113">
        <v>80.412610000000001</v>
      </c>
      <c r="H40" s="114">
        <v>80.403049999999993</v>
      </c>
      <c r="I40" s="112">
        <v>93.17013</v>
      </c>
      <c r="J40" s="113">
        <v>89.704750000000004</v>
      </c>
      <c r="K40" s="114">
        <v>89.046379999999999</v>
      </c>
      <c r="L40" s="112">
        <v>9.8530449999999998</v>
      </c>
      <c r="M40" s="113">
        <v>7.3660699999999997</v>
      </c>
      <c r="N40" s="114">
        <v>7.2931889999999999</v>
      </c>
      <c r="O40" s="10"/>
      <c r="P40" s="183"/>
      <c r="Q40" s="183"/>
      <c r="R40" s="183"/>
      <c r="S40" s="183"/>
      <c r="U40" s="9"/>
      <c r="W40" s="9"/>
      <c r="Y40" s="9"/>
      <c r="Z40" s="9"/>
      <c r="AA40" s="4"/>
      <c r="AB40" s="116" t="s">
        <v>189</v>
      </c>
      <c r="AC40" s="112">
        <v>88.245829999999998</v>
      </c>
      <c r="AD40" s="113">
        <v>77.35821</v>
      </c>
      <c r="AE40" s="114">
        <v>61.841410000000003</v>
      </c>
      <c r="AF40" s="112">
        <v>43.330260000000003</v>
      </c>
      <c r="AG40" s="113">
        <v>27.737349999999999</v>
      </c>
      <c r="AH40" s="114">
        <v>26.52825</v>
      </c>
      <c r="AI40" s="112">
        <v>33.57338</v>
      </c>
      <c r="AJ40" s="113">
        <v>35.213009999999997</v>
      </c>
      <c r="AK40" s="114">
        <v>36.691220000000001</v>
      </c>
      <c r="AL40" s="112">
        <v>17.284459999999999</v>
      </c>
      <c r="AM40" s="113">
        <v>16.848549999999999</v>
      </c>
      <c r="AN40" s="114">
        <v>23.006969999999999</v>
      </c>
    </row>
    <row r="41" spans="1:40" x14ac:dyDescent="0.45">
      <c r="A41" s="4"/>
      <c r="B41" s="111" t="s">
        <v>190</v>
      </c>
      <c r="C41" s="112">
        <v>13.438079999999999</v>
      </c>
      <c r="D41" s="113">
        <v>12.6661</v>
      </c>
      <c r="E41" s="114">
        <v>11.742559999999999</v>
      </c>
      <c r="F41" s="112">
        <v>61.260590000000001</v>
      </c>
      <c r="G41" s="113">
        <v>69.407989999999998</v>
      </c>
      <c r="H41" s="114">
        <v>64.80565</v>
      </c>
      <c r="I41" s="112">
        <v>81.316519999999997</v>
      </c>
      <c r="J41" s="113">
        <v>80.267889999999994</v>
      </c>
      <c r="K41" s="114">
        <v>84.908019999999993</v>
      </c>
      <c r="L41" s="112">
        <v>23.03932</v>
      </c>
      <c r="M41" s="113">
        <v>17.27159</v>
      </c>
      <c r="N41" s="114">
        <v>16.569040000000001</v>
      </c>
      <c r="O41" s="10"/>
      <c r="P41" s="183"/>
      <c r="Q41" s="183"/>
      <c r="R41" s="183"/>
      <c r="S41" s="183"/>
      <c r="U41" s="9"/>
      <c r="W41" s="9"/>
      <c r="Y41" s="9"/>
      <c r="Z41" s="9"/>
      <c r="AA41" s="4"/>
      <c r="AB41" s="111" t="s">
        <v>190</v>
      </c>
      <c r="AC41" s="112">
        <v>124.759</v>
      </c>
      <c r="AD41" s="113">
        <v>110.3272</v>
      </c>
      <c r="AE41" s="114">
        <v>100.3229</v>
      </c>
      <c r="AF41" s="112">
        <v>47.01397</v>
      </c>
      <c r="AG41" s="113">
        <v>40.66198</v>
      </c>
      <c r="AH41" s="114">
        <v>42.17991</v>
      </c>
      <c r="AI41" s="112">
        <v>55.294939999999997</v>
      </c>
      <c r="AJ41" s="113">
        <v>52.015630000000002</v>
      </c>
      <c r="AK41" s="114">
        <v>50.513120000000001</v>
      </c>
      <c r="AL41" s="112">
        <v>30.880579999999998</v>
      </c>
      <c r="AM41" s="113">
        <v>31.138210000000001</v>
      </c>
      <c r="AN41" s="114">
        <v>34.763550000000002</v>
      </c>
    </row>
    <row r="42" spans="1:40" x14ac:dyDescent="0.45">
      <c r="A42" s="4"/>
      <c r="B42" s="111" t="s">
        <v>191</v>
      </c>
      <c r="C42" s="112">
        <v>13.991770000000001</v>
      </c>
      <c r="D42" s="113">
        <v>14.05714</v>
      </c>
      <c r="E42" s="114">
        <v>14.398630000000001</v>
      </c>
      <c r="F42" s="112">
        <v>87.238910000000004</v>
      </c>
      <c r="G42" s="113">
        <v>90.279830000000004</v>
      </c>
      <c r="H42" s="114">
        <v>91.671390000000002</v>
      </c>
      <c r="I42" s="112">
        <v>109.6284</v>
      </c>
      <c r="J42" s="113">
        <v>105.26439999999999</v>
      </c>
      <c r="K42" s="114">
        <v>103.5194</v>
      </c>
      <c r="L42" s="112">
        <v>17.980699999999999</v>
      </c>
      <c r="M42" s="113">
        <v>13.31484</v>
      </c>
      <c r="N42" s="114">
        <v>12.04128</v>
      </c>
      <c r="O42" s="10"/>
      <c r="P42" s="183"/>
      <c r="Q42" s="183"/>
      <c r="R42" s="183"/>
      <c r="S42" s="183"/>
      <c r="U42" s="9"/>
      <c r="W42" s="9"/>
      <c r="Y42" s="9"/>
      <c r="Z42" s="9"/>
      <c r="AA42" s="4"/>
      <c r="AB42" s="111" t="s">
        <v>191</v>
      </c>
      <c r="AC42" s="112">
        <v>155.27860000000001</v>
      </c>
      <c r="AD42" s="113">
        <v>149.7679</v>
      </c>
      <c r="AE42" s="114">
        <v>150.166</v>
      </c>
      <c r="AF42" s="112">
        <v>181.32730000000001</v>
      </c>
      <c r="AG42" s="113">
        <v>161.77510000000001</v>
      </c>
      <c r="AH42" s="114">
        <v>159.26329999999999</v>
      </c>
      <c r="AI42" s="112">
        <v>106.57859999999999</v>
      </c>
      <c r="AJ42" s="113">
        <v>79.315070000000006</v>
      </c>
      <c r="AK42" s="114">
        <v>67.221190000000007</v>
      </c>
      <c r="AL42" s="112">
        <v>28.905940000000001</v>
      </c>
      <c r="AM42" s="113">
        <v>29.887260000000001</v>
      </c>
      <c r="AN42" s="114">
        <v>33.266109999999998</v>
      </c>
    </row>
    <row r="43" spans="1:40" x14ac:dyDescent="0.45">
      <c r="A43" s="4"/>
      <c r="B43" s="111" t="s">
        <v>192</v>
      </c>
      <c r="C43" s="112">
        <v>20.328959999999999</v>
      </c>
      <c r="D43" s="113">
        <v>18.2637</v>
      </c>
      <c r="E43" s="114">
        <v>18.186440000000001</v>
      </c>
      <c r="F43" s="112">
        <v>80.449259999999995</v>
      </c>
      <c r="G43" s="113">
        <v>79.026399999999995</v>
      </c>
      <c r="H43" s="114">
        <v>75.513509999999997</v>
      </c>
      <c r="I43" s="112">
        <v>93.812989999999999</v>
      </c>
      <c r="J43" s="113">
        <v>93.208079999999995</v>
      </c>
      <c r="K43" s="114">
        <v>94.857420000000005</v>
      </c>
      <c r="L43" s="112">
        <v>23.321390000000001</v>
      </c>
      <c r="M43" s="113">
        <v>17.985520000000001</v>
      </c>
      <c r="N43" s="114">
        <v>17.274470000000001</v>
      </c>
      <c r="O43" s="10"/>
      <c r="P43" s="183"/>
      <c r="Q43" s="183"/>
      <c r="R43" s="183"/>
      <c r="S43" s="183"/>
      <c r="U43" s="9"/>
      <c r="W43" s="9"/>
      <c r="Y43" s="9"/>
      <c r="Z43" s="9"/>
      <c r="AA43" s="4"/>
      <c r="AB43" s="111" t="s">
        <v>192</v>
      </c>
      <c r="AC43" s="112">
        <v>210.7013</v>
      </c>
      <c r="AD43" s="113">
        <v>198.99799999999999</v>
      </c>
      <c r="AE43" s="114">
        <v>192.7063</v>
      </c>
      <c r="AF43" s="112">
        <v>115.4323</v>
      </c>
      <c r="AG43" s="113">
        <v>121.021</v>
      </c>
      <c r="AH43" s="114">
        <v>126.9379</v>
      </c>
      <c r="AI43" s="112">
        <v>102.2396</v>
      </c>
      <c r="AJ43" s="113">
        <v>78.655770000000004</v>
      </c>
      <c r="AK43" s="114">
        <v>69.139780000000002</v>
      </c>
      <c r="AL43" s="112">
        <v>50.860129999999998</v>
      </c>
      <c r="AM43" s="113">
        <v>45.99579</v>
      </c>
      <c r="AN43" s="114">
        <v>49.848309999999998</v>
      </c>
    </row>
    <row r="44" spans="1:40" x14ac:dyDescent="0.45">
      <c r="A44" s="4"/>
      <c r="B44" s="111" t="s">
        <v>193</v>
      </c>
      <c r="C44" s="112">
        <v>14.75944</v>
      </c>
      <c r="D44" s="113">
        <v>14.550179999999999</v>
      </c>
      <c r="E44" s="114">
        <v>15.044549999999999</v>
      </c>
      <c r="F44" s="112">
        <v>87.164869999999993</v>
      </c>
      <c r="G44" s="113">
        <v>91.259709999999998</v>
      </c>
      <c r="H44" s="114">
        <v>93.812399999999997</v>
      </c>
      <c r="I44" s="112">
        <v>108.5538</v>
      </c>
      <c r="J44" s="113">
        <v>104.2859</v>
      </c>
      <c r="K44" s="114">
        <v>108.9765</v>
      </c>
      <c r="L44" s="112">
        <v>31.357690000000002</v>
      </c>
      <c r="M44" s="113">
        <v>26.357199999999999</v>
      </c>
      <c r="N44" s="114">
        <v>24.48678</v>
      </c>
      <c r="O44" s="10"/>
      <c r="P44" s="183"/>
      <c r="Q44" s="183"/>
      <c r="R44" s="183"/>
      <c r="S44" s="183"/>
      <c r="AA44" s="4"/>
      <c r="AB44" s="111" t="s">
        <v>193</v>
      </c>
      <c r="AC44" s="112">
        <v>139.77189999999999</v>
      </c>
      <c r="AD44" s="113">
        <v>145.661</v>
      </c>
      <c r="AE44" s="114">
        <v>143.41290000000001</v>
      </c>
      <c r="AF44" s="112">
        <v>153.01050000000001</v>
      </c>
      <c r="AG44" s="113">
        <v>133.11080000000001</v>
      </c>
      <c r="AH44" s="114">
        <v>126.504</v>
      </c>
      <c r="AI44" s="112">
        <v>129.03389999999999</v>
      </c>
      <c r="AJ44" s="113">
        <v>92.580410000000001</v>
      </c>
      <c r="AK44" s="114">
        <v>78.693730000000002</v>
      </c>
      <c r="AL44" s="112">
        <v>32.424309999999998</v>
      </c>
      <c r="AM44" s="113">
        <v>36.656289999999998</v>
      </c>
      <c r="AN44" s="114">
        <v>40.972610000000003</v>
      </c>
    </row>
    <row r="45" spans="1:40" x14ac:dyDescent="0.45">
      <c r="A45" s="4"/>
      <c r="B45" s="115" t="s">
        <v>194</v>
      </c>
      <c r="C45" s="117">
        <v>7.2546340000000002</v>
      </c>
      <c r="D45" s="118">
        <v>6.8309499999999996</v>
      </c>
      <c r="E45" s="119">
        <v>6.7086980000000001</v>
      </c>
      <c r="F45" s="112">
        <v>34.973500000000001</v>
      </c>
      <c r="G45" s="113">
        <v>45.717779999999998</v>
      </c>
      <c r="H45" s="114">
        <v>49.279409999999999</v>
      </c>
      <c r="I45" s="112">
        <v>71.838009999999997</v>
      </c>
      <c r="J45" s="113">
        <v>71.627769999999998</v>
      </c>
      <c r="K45" s="114">
        <v>73.378320000000002</v>
      </c>
      <c r="L45" s="112">
        <v>17.88946</v>
      </c>
      <c r="M45" s="113">
        <v>13.248010000000001</v>
      </c>
      <c r="N45" s="114">
        <v>11.30688</v>
      </c>
      <c r="O45" s="10"/>
      <c r="P45" s="183"/>
      <c r="Q45" s="183"/>
      <c r="R45" s="183"/>
      <c r="S45" s="183"/>
      <c r="AA45" s="4"/>
      <c r="AB45" s="115" t="s">
        <v>194</v>
      </c>
      <c r="AC45" s="117">
        <v>77.907749999999993</v>
      </c>
      <c r="AD45" s="118">
        <v>73.762410000000003</v>
      </c>
      <c r="AE45" s="119">
        <v>72.923090000000002</v>
      </c>
      <c r="AF45" s="112">
        <v>49.924379999999999</v>
      </c>
      <c r="AG45" s="113">
        <v>41.14526</v>
      </c>
      <c r="AH45" s="114">
        <v>39.212629999999997</v>
      </c>
      <c r="AI45" s="112">
        <v>32.255899999999997</v>
      </c>
      <c r="AJ45" s="113">
        <v>27.84085</v>
      </c>
      <c r="AK45" s="114">
        <v>27.490860000000001</v>
      </c>
      <c r="AL45" s="112">
        <v>20.100059999999999</v>
      </c>
      <c r="AM45" s="113">
        <v>17.984729999999999</v>
      </c>
      <c r="AN45" s="114">
        <v>21.732119999999998</v>
      </c>
    </row>
    <row r="46" spans="1:40" x14ac:dyDescent="0.45">
      <c r="A46" s="4"/>
      <c r="B46" s="116" t="s">
        <v>195</v>
      </c>
      <c r="C46" s="117"/>
      <c r="D46" s="118"/>
      <c r="E46" s="119"/>
      <c r="F46" s="112">
        <v>59.14687</v>
      </c>
      <c r="G46" s="113">
        <v>59.895589999999999</v>
      </c>
      <c r="H46" s="114">
        <v>60.384390000000003</v>
      </c>
      <c r="I46" s="112">
        <v>86.226749999999996</v>
      </c>
      <c r="J46" s="113">
        <v>79.807299999999998</v>
      </c>
      <c r="K46" s="114">
        <v>78.488119999999995</v>
      </c>
      <c r="L46" s="112">
        <v>40.586750000000002</v>
      </c>
      <c r="M46" s="113">
        <v>29.190850000000001</v>
      </c>
      <c r="N46" s="114">
        <v>26.565709999999999</v>
      </c>
      <c r="O46" s="10"/>
      <c r="P46" s="183"/>
      <c r="Q46" s="183"/>
      <c r="R46" s="183"/>
      <c r="S46" s="183"/>
      <c r="AA46" s="4"/>
      <c r="AB46" s="116" t="s">
        <v>195</v>
      </c>
      <c r="AC46" s="117"/>
      <c r="AD46" s="118"/>
      <c r="AE46" s="119"/>
      <c r="AF46" s="112">
        <v>53.054409999999997</v>
      </c>
      <c r="AG46" s="113">
        <v>61.19408</v>
      </c>
      <c r="AH46" s="114">
        <v>58.708739999999999</v>
      </c>
      <c r="AI46" s="112">
        <v>51.280810000000002</v>
      </c>
      <c r="AJ46" s="113">
        <v>43.419939999999997</v>
      </c>
      <c r="AK46" s="114">
        <v>24.057259999999999</v>
      </c>
      <c r="AL46" s="112">
        <v>28.506129999999999</v>
      </c>
      <c r="AM46" s="113">
        <v>25.529250000000001</v>
      </c>
      <c r="AN46" s="114">
        <v>24.12762</v>
      </c>
    </row>
    <row r="47" spans="1:40" x14ac:dyDescent="0.45">
      <c r="A47" s="4"/>
      <c r="B47" s="111" t="s">
        <v>196</v>
      </c>
      <c r="C47" s="117"/>
      <c r="D47" s="118"/>
      <c r="E47" s="119"/>
      <c r="F47" s="112">
        <v>72.953630000000004</v>
      </c>
      <c r="G47" s="113">
        <v>71.540989999999994</v>
      </c>
      <c r="H47" s="114">
        <v>67.248660000000001</v>
      </c>
      <c r="I47" s="112">
        <v>88.679150000000007</v>
      </c>
      <c r="J47" s="113">
        <v>84.016530000000003</v>
      </c>
      <c r="K47" s="114">
        <v>90.274680000000004</v>
      </c>
      <c r="L47" s="112">
        <v>44.45908</v>
      </c>
      <c r="M47" s="113">
        <v>34.162979999999997</v>
      </c>
      <c r="N47" s="114">
        <v>29.623999999999999</v>
      </c>
      <c r="O47" s="10"/>
      <c r="P47" s="183"/>
      <c r="Q47" s="183"/>
      <c r="R47" s="183"/>
      <c r="S47" s="183"/>
      <c r="AA47" s="4"/>
      <c r="AB47" s="111" t="s">
        <v>196</v>
      </c>
      <c r="AC47" s="117"/>
      <c r="AD47" s="118"/>
      <c r="AE47" s="119"/>
      <c r="AF47" s="112">
        <v>60.399639999999998</v>
      </c>
      <c r="AG47" s="113">
        <v>60.903060000000004</v>
      </c>
      <c r="AH47" s="114">
        <v>62.657490000000003</v>
      </c>
      <c r="AI47" s="112">
        <v>56.183019999999999</v>
      </c>
      <c r="AJ47" s="113">
        <v>39.394089999999998</v>
      </c>
      <c r="AK47" s="114">
        <v>30.174330000000001</v>
      </c>
      <c r="AL47" s="112">
        <v>28.10453</v>
      </c>
      <c r="AM47" s="113">
        <v>25.879049999999999</v>
      </c>
      <c r="AN47" s="114">
        <v>23.691990000000001</v>
      </c>
    </row>
    <row r="48" spans="1:40" x14ac:dyDescent="0.45">
      <c r="A48" s="4"/>
      <c r="B48" s="111" t="s">
        <v>197</v>
      </c>
      <c r="C48" s="117"/>
      <c r="D48" s="118"/>
      <c r="E48" s="119"/>
      <c r="F48" s="112">
        <v>45.24438</v>
      </c>
      <c r="G48" s="113">
        <v>48.468580000000003</v>
      </c>
      <c r="H48" s="114">
        <v>44.910139999999998</v>
      </c>
      <c r="I48" s="112">
        <v>57.621789999999997</v>
      </c>
      <c r="J48" s="113">
        <v>58.830379999999998</v>
      </c>
      <c r="K48" s="114">
        <v>61.072589999999998</v>
      </c>
      <c r="L48" s="112">
        <v>36.223840000000003</v>
      </c>
      <c r="M48" s="113">
        <v>27.570049999999998</v>
      </c>
      <c r="N48" s="114">
        <v>24.123660000000001</v>
      </c>
      <c r="O48"/>
      <c r="AA48" s="4"/>
      <c r="AB48" s="111" t="s">
        <v>197</v>
      </c>
      <c r="AC48" s="117"/>
      <c r="AD48" s="118"/>
      <c r="AE48" s="119"/>
      <c r="AF48" s="112">
        <v>10.533200000000001</v>
      </c>
      <c r="AG48" s="113">
        <v>14.256539999999999</v>
      </c>
      <c r="AH48" s="114">
        <v>14.073930000000001</v>
      </c>
      <c r="AI48" s="112">
        <v>15.29524</v>
      </c>
      <c r="AJ48" s="113">
        <v>13.015499999999999</v>
      </c>
      <c r="AK48" s="114">
        <v>10.856579999999999</v>
      </c>
      <c r="AL48" s="112">
        <v>10.824630000000001</v>
      </c>
      <c r="AM48" s="113">
        <v>11.42432</v>
      </c>
      <c r="AN48" s="114">
        <v>10.292920000000001</v>
      </c>
    </row>
    <row r="49" spans="1:76" x14ac:dyDescent="0.45">
      <c r="A49" s="4"/>
      <c r="B49" s="111" t="s">
        <v>198</v>
      </c>
      <c r="C49" s="117"/>
      <c r="D49" s="118"/>
      <c r="E49" s="119"/>
      <c r="F49" s="112">
        <v>64.153409999999994</v>
      </c>
      <c r="G49" s="113">
        <v>67.143100000000004</v>
      </c>
      <c r="H49" s="114">
        <v>65.334860000000006</v>
      </c>
      <c r="I49" s="112">
        <v>82.533699999999996</v>
      </c>
      <c r="J49" s="113">
        <v>79.66</v>
      </c>
      <c r="K49" s="114">
        <v>82.969679999999997</v>
      </c>
      <c r="L49" s="112">
        <v>41.72889</v>
      </c>
      <c r="M49" s="113">
        <v>29.328489999999999</v>
      </c>
      <c r="N49" s="114">
        <v>28.137039999999999</v>
      </c>
      <c r="O49"/>
      <c r="AA49" s="4"/>
      <c r="AB49" s="111" t="s">
        <v>198</v>
      </c>
      <c r="AC49" s="117"/>
      <c r="AD49" s="118"/>
      <c r="AE49" s="119"/>
      <c r="AF49" s="112">
        <v>76.227930000000001</v>
      </c>
      <c r="AG49" s="113">
        <v>83.507819999999995</v>
      </c>
      <c r="AH49" s="114">
        <v>87.627139999999997</v>
      </c>
      <c r="AI49" s="112">
        <v>67.952669999999998</v>
      </c>
      <c r="AJ49" s="113">
        <v>52.49868</v>
      </c>
      <c r="AK49" s="114">
        <v>41.301780000000001</v>
      </c>
      <c r="AL49" s="112">
        <v>41.254170000000002</v>
      </c>
      <c r="AM49" s="113">
        <v>36.966749999999998</v>
      </c>
      <c r="AN49" s="114">
        <v>35.168759999999999</v>
      </c>
    </row>
    <row r="50" spans="1:76" x14ac:dyDescent="0.45">
      <c r="A50" s="4"/>
      <c r="B50" s="111" t="s">
        <v>199</v>
      </c>
      <c r="C50" s="117"/>
      <c r="D50" s="118"/>
      <c r="E50" s="119"/>
      <c r="F50" s="112">
        <v>66.895690000000002</v>
      </c>
      <c r="G50" s="113">
        <v>67.945149999999998</v>
      </c>
      <c r="H50" s="114">
        <v>65.968869999999995</v>
      </c>
      <c r="I50" s="112">
        <v>88.060959999999994</v>
      </c>
      <c r="J50" s="113">
        <v>86.496759999999995</v>
      </c>
      <c r="K50" s="114">
        <v>91.509140000000002</v>
      </c>
      <c r="L50" s="112">
        <v>51.647979999999997</v>
      </c>
      <c r="M50" s="113">
        <v>39.169280000000001</v>
      </c>
      <c r="N50" s="114">
        <v>33.798540000000003</v>
      </c>
      <c r="O50"/>
      <c r="AA50" s="4"/>
      <c r="AB50" s="111" t="s">
        <v>199</v>
      </c>
      <c r="AC50" s="117"/>
      <c r="AD50" s="118"/>
      <c r="AE50" s="119"/>
      <c r="AF50" s="112">
        <v>88.363699999999994</v>
      </c>
      <c r="AG50" s="113">
        <v>87.762150000000005</v>
      </c>
      <c r="AH50" s="114">
        <v>92.732969999999995</v>
      </c>
      <c r="AI50" s="112">
        <v>36.599130000000002</v>
      </c>
      <c r="AJ50" s="113">
        <v>39.830750000000002</v>
      </c>
      <c r="AK50" s="114">
        <v>25.661670000000001</v>
      </c>
      <c r="AL50" s="112">
        <v>32.342260000000003</v>
      </c>
      <c r="AM50" s="113">
        <v>32.888660000000002</v>
      </c>
      <c r="AN50" s="114">
        <v>30.592320000000001</v>
      </c>
    </row>
    <row r="51" spans="1:76" ht="14.65" thickBot="1" x14ac:dyDescent="0.5">
      <c r="A51" s="4"/>
      <c r="B51" s="120" t="s">
        <v>200</v>
      </c>
      <c r="C51" s="121"/>
      <c r="D51" s="122"/>
      <c r="E51" s="123"/>
      <c r="F51" s="124">
        <v>80.160730000000001</v>
      </c>
      <c r="G51" s="125">
        <v>78.425269999999998</v>
      </c>
      <c r="H51" s="126">
        <v>73.500100000000003</v>
      </c>
      <c r="I51" s="124">
        <v>88.804599999999994</v>
      </c>
      <c r="J51" s="125">
        <v>87.222880000000004</v>
      </c>
      <c r="K51" s="126">
        <v>89.254189999999994</v>
      </c>
      <c r="L51" s="124">
        <v>43.080030000000001</v>
      </c>
      <c r="M51" s="125">
        <v>34.96546</v>
      </c>
      <c r="N51" s="126">
        <v>31.39142</v>
      </c>
      <c r="O51"/>
      <c r="AA51" s="4"/>
      <c r="AB51" s="120" t="s">
        <v>200</v>
      </c>
      <c r="AC51" s="121"/>
      <c r="AD51" s="122"/>
      <c r="AE51" s="123"/>
      <c r="AF51" s="124">
        <v>68.03192</v>
      </c>
      <c r="AG51" s="125">
        <v>80.407880000000006</v>
      </c>
      <c r="AH51" s="126">
        <v>71.466719999999995</v>
      </c>
      <c r="AI51" s="124">
        <v>52.760269999999998</v>
      </c>
      <c r="AJ51" s="125">
        <v>46.789319999999996</v>
      </c>
      <c r="AK51" s="126">
        <v>37.220529999999997</v>
      </c>
      <c r="AL51" s="124">
        <v>32.434249999999999</v>
      </c>
      <c r="AM51" s="125">
        <v>32.94144</v>
      </c>
      <c r="AN51" s="126">
        <v>30.518350000000002</v>
      </c>
    </row>
    <row r="53" spans="1:76" ht="14.25" customHeight="1" x14ac:dyDescent="0.45">
      <c r="C53" s="42" t="s">
        <v>73</v>
      </c>
      <c r="D53" s="189" t="s">
        <v>174</v>
      </c>
      <c r="E53" s="189"/>
      <c r="F53" s="189"/>
      <c r="G53" s="189"/>
      <c r="H53" s="189"/>
      <c r="I53" s="189"/>
      <c r="J53" s="189"/>
      <c r="K53" s="189"/>
      <c r="L53" s="189"/>
      <c r="M53" s="189"/>
      <c r="N53" s="189"/>
    </row>
    <row r="54" spans="1:76" x14ac:dyDescent="0.45"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</row>
    <row r="55" spans="1:76" x14ac:dyDescent="0.45">
      <c r="C55" s="188" t="s">
        <v>205</v>
      </c>
      <c r="D55" s="188"/>
      <c r="E55" s="188"/>
      <c r="F55" s="188"/>
      <c r="G55" s="188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</row>
    <row r="56" spans="1:76" x14ac:dyDescent="0.45">
      <c r="C56" s="41" t="s">
        <v>206</v>
      </c>
      <c r="D56" s="41"/>
      <c r="E56" s="41"/>
      <c r="F56" s="41"/>
      <c r="G56" s="41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</row>
    <row r="57" spans="1:76" x14ac:dyDescent="0.45"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</row>
    <row r="58" spans="1:76" x14ac:dyDescent="0.45"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</row>
    <row r="59" spans="1:76" x14ac:dyDescent="0.45"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</row>
    <row r="60" spans="1:76" x14ac:dyDescent="0.45"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</row>
    <row r="61" spans="1:76" x14ac:dyDescent="0.45"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</row>
    <row r="62" spans="1:76" x14ac:dyDescent="0.45"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</row>
    <row r="63" spans="1:76" x14ac:dyDescent="0.45"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</row>
    <row r="64" spans="1:76" x14ac:dyDescent="0.45"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</row>
    <row r="65" spans="41:76" x14ac:dyDescent="0.45"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</row>
    <row r="66" spans="41:76" x14ac:dyDescent="0.45"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</row>
    <row r="67" spans="41:76" x14ac:dyDescent="0.45"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</row>
    <row r="68" spans="41:76" x14ac:dyDescent="0.45"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</row>
    <row r="69" spans="41:76" x14ac:dyDescent="0.45"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</row>
    <row r="70" spans="41:76" x14ac:dyDescent="0.45"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</row>
    <row r="71" spans="41:76" x14ac:dyDescent="0.45"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</row>
    <row r="72" spans="41:76" ht="14.25" customHeight="1" x14ac:dyDescent="0.45"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</row>
    <row r="73" spans="41:76" x14ac:dyDescent="0.45"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</row>
    <row r="74" spans="41:76" x14ac:dyDescent="0.45"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</row>
    <row r="75" spans="41:76" x14ac:dyDescent="0.45"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</row>
    <row r="76" spans="41:76" x14ac:dyDescent="0.45"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</row>
    <row r="77" spans="41:76" x14ac:dyDescent="0.45"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</row>
    <row r="78" spans="41:76" x14ac:dyDescent="0.45"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</row>
    <row r="79" spans="41:76" x14ac:dyDescent="0.45"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</row>
    <row r="80" spans="41:76" x14ac:dyDescent="0.45"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</row>
    <row r="81" spans="41:76" x14ac:dyDescent="0.45"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</row>
    <row r="82" spans="41:76" x14ac:dyDescent="0.45"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</row>
    <row r="83" spans="41:76" x14ac:dyDescent="0.45"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</row>
    <row r="84" spans="41:76" x14ac:dyDescent="0.45"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</row>
    <row r="85" spans="41:76" x14ac:dyDescent="0.45"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</row>
    <row r="86" spans="41:76" x14ac:dyDescent="0.45"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</row>
    <row r="87" spans="41:76" x14ac:dyDescent="0.45"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</row>
    <row r="88" spans="41:76" x14ac:dyDescent="0.45"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</row>
    <row r="89" spans="41:76" x14ac:dyDescent="0.45"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</row>
    <row r="90" spans="41:76" x14ac:dyDescent="0.45"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</row>
    <row r="91" spans="41:76" x14ac:dyDescent="0.45"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</row>
    <row r="92" spans="41:76" x14ac:dyDescent="0.45"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</row>
    <row r="93" spans="41:76" x14ac:dyDescent="0.45"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</row>
    <row r="94" spans="41:76" x14ac:dyDescent="0.45"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</row>
    <row r="95" spans="41:76" x14ac:dyDescent="0.45"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</row>
    <row r="96" spans="41:76" ht="14.25" customHeight="1" x14ac:dyDescent="0.45"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</row>
    <row r="97" spans="41:76" x14ac:dyDescent="0.45"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</row>
    <row r="98" spans="41:76" x14ac:dyDescent="0.45"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</row>
    <row r="99" spans="41:76" x14ac:dyDescent="0.45"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</row>
    <row r="100" spans="41:76" x14ac:dyDescent="0.45"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</row>
    <row r="101" spans="41:76" x14ac:dyDescent="0.45"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</row>
    <row r="102" spans="41:76" x14ac:dyDescent="0.45"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</row>
    <row r="103" spans="41:76" x14ac:dyDescent="0.45"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</row>
    <row r="104" spans="41:76" x14ac:dyDescent="0.45"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</row>
    <row r="105" spans="41:76" x14ac:dyDescent="0.45"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</row>
    <row r="106" spans="41:76" x14ac:dyDescent="0.45"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</row>
    <row r="107" spans="41:76" x14ac:dyDescent="0.45"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</row>
    <row r="108" spans="41:76" x14ac:dyDescent="0.45"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</row>
    <row r="109" spans="41:76" x14ac:dyDescent="0.45"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</row>
    <row r="110" spans="41:76" x14ac:dyDescent="0.45"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</row>
    <row r="111" spans="41:76" x14ac:dyDescent="0.45"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</row>
    <row r="112" spans="41:76" x14ac:dyDescent="0.45"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</row>
    <row r="113" spans="41:76" x14ac:dyDescent="0.45"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</row>
    <row r="114" spans="41:76" x14ac:dyDescent="0.45"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</row>
    <row r="115" spans="41:76" x14ac:dyDescent="0.45"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</row>
    <row r="116" spans="41:76" x14ac:dyDescent="0.45"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</row>
    <row r="117" spans="41:76" x14ac:dyDescent="0.45"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</row>
    <row r="118" spans="41:76" x14ac:dyDescent="0.45"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</row>
    <row r="119" spans="41:76" x14ac:dyDescent="0.45"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</row>
    <row r="120" spans="41:76" x14ac:dyDescent="0.45"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</row>
    <row r="121" spans="41:76" x14ac:dyDescent="0.45"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</row>
    <row r="122" spans="41:76" x14ac:dyDescent="0.45"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</row>
    <row r="123" spans="41:76" x14ac:dyDescent="0.45"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</row>
    <row r="124" spans="41:76" x14ac:dyDescent="0.45"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</row>
    <row r="125" spans="41:76" x14ac:dyDescent="0.45"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</row>
    <row r="126" spans="41:76" x14ac:dyDescent="0.45"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</row>
    <row r="127" spans="41:76" x14ac:dyDescent="0.45"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</row>
    <row r="128" spans="41:76" x14ac:dyDescent="0.45"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</row>
    <row r="129" spans="41:76" x14ac:dyDescent="0.45"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</row>
    <row r="130" spans="41:76" x14ac:dyDescent="0.45"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</row>
    <row r="131" spans="41:76" x14ac:dyDescent="0.45"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</row>
    <row r="132" spans="41:76" x14ac:dyDescent="0.45"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</row>
    <row r="133" spans="41:76" x14ac:dyDescent="0.45"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</row>
    <row r="134" spans="41:76" x14ac:dyDescent="0.45"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</row>
    <row r="135" spans="41:76" x14ac:dyDescent="0.45"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</row>
    <row r="136" spans="41:76" x14ac:dyDescent="0.45"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</row>
    <row r="137" spans="41:76" x14ac:dyDescent="0.45"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</row>
    <row r="138" spans="41:76" x14ac:dyDescent="0.45"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</row>
    <row r="139" spans="41:76" x14ac:dyDescent="0.45"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</row>
    <row r="140" spans="41:76" x14ac:dyDescent="0.45"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</row>
    <row r="141" spans="41:76" x14ac:dyDescent="0.45"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</row>
    <row r="142" spans="41:76" x14ac:dyDescent="0.45"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</row>
    <row r="143" spans="41:76" x14ac:dyDescent="0.45"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</row>
    <row r="144" spans="41:76" x14ac:dyDescent="0.45"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</row>
    <row r="145" spans="41:76" x14ac:dyDescent="0.45"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</row>
    <row r="146" spans="41:76" x14ac:dyDescent="0.45"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</row>
    <row r="147" spans="41:76" x14ac:dyDescent="0.45"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</row>
    <row r="148" spans="41:76" x14ac:dyDescent="0.45"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</row>
    <row r="149" spans="41:76" x14ac:dyDescent="0.45"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</row>
    <row r="150" spans="41:76" x14ac:dyDescent="0.45"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</row>
    <row r="151" spans="41:76" x14ac:dyDescent="0.45"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</row>
    <row r="152" spans="41:76" x14ac:dyDescent="0.45"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</row>
    <row r="153" spans="41:76" x14ac:dyDescent="0.45"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</row>
    <row r="154" spans="41:76" x14ac:dyDescent="0.45"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</row>
    <row r="155" spans="41:76" x14ac:dyDescent="0.45"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</row>
    <row r="156" spans="41:76" x14ac:dyDescent="0.45"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</row>
    <row r="157" spans="41:76" x14ac:dyDescent="0.45"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</row>
    <row r="158" spans="41:76" x14ac:dyDescent="0.45"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</row>
    <row r="159" spans="41:76" x14ac:dyDescent="0.45"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</row>
    <row r="160" spans="41:76" x14ac:dyDescent="0.45"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</row>
    <row r="161" spans="41:76" x14ac:dyDescent="0.45"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</row>
    <row r="162" spans="41:76" x14ac:dyDescent="0.45"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</row>
    <row r="163" spans="41:76" x14ac:dyDescent="0.45"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</row>
    <row r="164" spans="41:76" x14ac:dyDescent="0.45"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</row>
    <row r="165" spans="41:76" x14ac:dyDescent="0.45"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</row>
    <row r="166" spans="41:76" x14ac:dyDescent="0.45"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</row>
    <row r="167" spans="41:76" x14ac:dyDescent="0.45"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</row>
    <row r="168" spans="41:76" x14ac:dyDescent="0.45"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</row>
    <row r="169" spans="41:76" x14ac:dyDescent="0.45"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</row>
    <row r="170" spans="41:76" x14ac:dyDescent="0.45"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</row>
    <row r="171" spans="41:76" x14ac:dyDescent="0.45"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</row>
    <row r="172" spans="41:76" x14ac:dyDescent="0.45"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</row>
    <row r="173" spans="41:76" x14ac:dyDescent="0.45"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</row>
    <row r="174" spans="41:76" x14ac:dyDescent="0.45"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</row>
    <row r="175" spans="41:76" x14ac:dyDescent="0.45"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</row>
    <row r="176" spans="41:76" x14ac:dyDescent="0.45"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</row>
    <row r="177" spans="41:76" x14ac:dyDescent="0.45"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</row>
    <row r="178" spans="41:76" x14ac:dyDescent="0.45"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</row>
    <row r="179" spans="41:76" x14ac:dyDescent="0.45"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</row>
    <row r="180" spans="41:76" x14ac:dyDescent="0.45"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</row>
    <row r="181" spans="41:76" x14ac:dyDescent="0.45"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</row>
    <row r="182" spans="41:76" x14ac:dyDescent="0.45"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</row>
    <row r="183" spans="41:76" x14ac:dyDescent="0.45"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</row>
    <row r="184" spans="41:76" x14ac:dyDescent="0.45"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</row>
    <row r="185" spans="41:76" x14ac:dyDescent="0.45"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</row>
    <row r="186" spans="41:76" x14ac:dyDescent="0.45"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</row>
    <row r="187" spans="41:76" x14ac:dyDescent="0.45"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</row>
    <row r="188" spans="41:76" x14ac:dyDescent="0.45"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</row>
    <row r="189" spans="41:76" x14ac:dyDescent="0.45"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</row>
    <row r="190" spans="41:76" x14ac:dyDescent="0.45"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</row>
    <row r="191" spans="41:76" x14ac:dyDescent="0.45"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</row>
    <row r="192" spans="41:76" x14ac:dyDescent="0.45"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</row>
    <row r="193" spans="41:76" x14ac:dyDescent="0.45"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</row>
    <row r="194" spans="41:76" x14ac:dyDescent="0.45"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</row>
    <row r="195" spans="41:76" x14ac:dyDescent="0.45"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</row>
    <row r="196" spans="41:76" x14ac:dyDescent="0.45"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</row>
    <row r="197" spans="41:76" x14ac:dyDescent="0.45"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</row>
    <row r="198" spans="41:76" x14ac:dyDescent="0.45"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</row>
    <row r="199" spans="41:76" x14ac:dyDescent="0.45"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</row>
    <row r="200" spans="41:76" x14ac:dyDescent="0.45"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</row>
    <row r="201" spans="41:76" x14ac:dyDescent="0.45"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</row>
    <row r="202" spans="41:76" x14ac:dyDescent="0.45"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</row>
    <row r="203" spans="41:76" x14ac:dyDescent="0.45"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</row>
    <row r="204" spans="41:76" x14ac:dyDescent="0.45"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</row>
    <row r="205" spans="41:76" x14ac:dyDescent="0.45"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</row>
    <row r="206" spans="41:76" x14ac:dyDescent="0.45"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</row>
    <row r="207" spans="41:76" x14ac:dyDescent="0.45"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</row>
    <row r="208" spans="41:76" x14ac:dyDescent="0.45"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</row>
    <row r="209" spans="41:76" x14ac:dyDescent="0.45"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</row>
    <row r="210" spans="41:76" x14ac:dyDescent="0.45"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</row>
    <row r="211" spans="41:76" x14ac:dyDescent="0.45"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</row>
    <row r="212" spans="41:76" x14ac:dyDescent="0.45"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</row>
    <row r="213" spans="41:76" x14ac:dyDescent="0.45"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</row>
    <row r="214" spans="41:76" x14ac:dyDescent="0.45"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</row>
    <row r="215" spans="41:76" x14ac:dyDescent="0.45"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</row>
    <row r="216" spans="41:76" x14ac:dyDescent="0.45"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</row>
    <row r="217" spans="41:76" x14ac:dyDescent="0.45"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</row>
    <row r="218" spans="41:76" x14ac:dyDescent="0.45"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</row>
    <row r="219" spans="41:76" x14ac:dyDescent="0.45"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</row>
    <row r="220" spans="41:76" x14ac:dyDescent="0.45"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</row>
    <row r="221" spans="41:76" x14ac:dyDescent="0.45"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</row>
    <row r="222" spans="41:76" x14ac:dyDescent="0.45"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</row>
    <row r="223" spans="41:76" x14ac:dyDescent="0.45"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</row>
    <row r="224" spans="41:76" x14ac:dyDescent="0.45"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</row>
    <row r="225" spans="41:76" x14ac:dyDescent="0.45"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</row>
    <row r="226" spans="41:76" x14ac:dyDescent="0.45"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</row>
    <row r="227" spans="41:76" x14ac:dyDescent="0.45"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</row>
    <row r="228" spans="41:76" x14ac:dyDescent="0.45"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</row>
    <row r="229" spans="41:76" x14ac:dyDescent="0.45"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</row>
    <row r="230" spans="41:76" x14ac:dyDescent="0.45"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</row>
    <row r="231" spans="41:76" x14ac:dyDescent="0.45"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</row>
    <row r="232" spans="41:76" x14ac:dyDescent="0.45"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</row>
    <row r="233" spans="41:76" x14ac:dyDescent="0.45"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</row>
    <row r="234" spans="41:76" x14ac:dyDescent="0.45"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</row>
    <row r="235" spans="41:76" x14ac:dyDescent="0.45"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</row>
    <row r="236" spans="41:76" x14ac:dyDescent="0.45"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</row>
    <row r="237" spans="41:76" x14ac:dyDescent="0.45"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</row>
    <row r="238" spans="41:76" x14ac:dyDescent="0.45"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</row>
    <row r="239" spans="41:76" x14ac:dyDescent="0.45"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</row>
    <row r="240" spans="41:76" x14ac:dyDescent="0.45"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</row>
    <row r="241" spans="41:76" x14ac:dyDescent="0.45"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</row>
    <row r="242" spans="41:76" x14ac:dyDescent="0.45"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</row>
    <row r="243" spans="41:76" x14ac:dyDescent="0.45"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</row>
    <row r="244" spans="41:76" x14ac:dyDescent="0.45"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</row>
    <row r="245" spans="41:76" x14ac:dyDescent="0.45"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</row>
    <row r="246" spans="41:76" x14ac:dyDescent="0.45"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</row>
    <row r="247" spans="41:76" x14ac:dyDescent="0.45"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</row>
    <row r="248" spans="41:76" x14ac:dyDescent="0.45"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</row>
    <row r="249" spans="41:76" x14ac:dyDescent="0.45"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</row>
    <row r="250" spans="41:76" x14ac:dyDescent="0.45"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</row>
    <row r="251" spans="41:76" x14ac:dyDescent="0.45"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</row>
    <row r="252" spans="41:76" x14ac:dyDescent="0.45"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</row>
    <row r="253" spans="41:76" x14ac:dyDescent="0.45"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</row>
    <row r="254" spans="41:76" x14ac:dyDescent="0.45"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</row>
    <row r="255" spans="41:76" x14ac:dyDescent="0.45"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</row>
    <row r="256" spans="41:76" x14ac:dyDescent="0.45"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</row>
    <row r="257" spans="41:76" x14ac:dyDescent="0.45"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</row>
    <row r="258" spans="41:76" x14ac:dyDescent="0.45"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</row>
    <row r="259" spans="41:76" x14ac:dyDescent="0.45"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</row>
    <row r="260" spans="41:76" x14ac:dyDescent="0.45"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</row>
    <row r="261" spans="41:76" x14ac:dyDescent="0.45"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</row>
    <row r="262" spans="41:76" x14ac:dyDescent="0.45"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</row>
    <row r="263" spans="41:76" x14ac:dyDescent="0.45"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</row>
    <row r="264" spans="41:76" x14ac:dyDescent="0.45"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</row>
    <row r="265" spans="41:76" x14ac:dyDescent="0.45"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</row>
    <row r="266" spans="41:76" x14ac:dyDescent="0.45"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</row>
    <row r="267" spans="41:76" x14ac:dyDescent="0.45"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</row>
    <row r="268" spans="41:76" x14ac:dyDescent="0.45"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</row>
    <row r="269" spans="41:76" x14ac:dyDescent="0.45"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</row>
    <row r="270" spans="41:76" x14ac:dyDescent="0.45"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</row>
    <row r="271" spans="41:76" x14ac:dyDescent="0.45"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</row>
    <row r="272" spans="41:76" x14ac:dyDescent="0.45"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</row>
    <row r="273" spans="41:76" x14ac:dyDescent="0.45"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</row>
    <row r="274" spans="41:76" x14ac:dyDescent="0.45"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</row>
    <row r="275" spans="41:76" x14ac:dyDescent="0.45"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</row>
    <row r="276" spans="41:76" x14ac:dyDescent="0.45"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</row>
    <row r="277" spans="41:76" x14ac:dyDescent="0.45"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</row>
    <row r="278" spans="41:76" x14ac:dyDescent="0.45"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</row>
    <row r="279" spans="41:76" x14ac:dyDescent="0.45"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</row>
    <row r="280" spans="41:76" x14ac:dyDescent="0.45"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</row>
    <row r="281" spans="41:76" x14ac:dyDescent="0.45"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</row>
    <row r="282" spans="41:76" x14ac:dyDescent="0.45"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</row>
    <row r="283" spans="41:76" x14ac:dyDescent="0.45"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</row>
    <row r="284" spans="41:76" x14ac:dyDescent="0.45"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</row>
    <row r="285" spans="41:76" x14ac:dyDescent="0.45"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</row>
    <row r="286" spans="41:76" x14ac:dyDescent="0.45"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</row>
    <row r="287" spans="41:76" x14ac:dyDescent="0.45"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</row>
    <row r="288" spans="41:76" x14ac:dyDescent="0.45"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</row>
    <row r="289" spans="41:76" x14ac:dyDescent="0.45"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</row>
    <row r="290" spans="41:76" x14ac:dyDescent="0.45"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</row>
    <row r="291" spans="41:76" x14ac:dyDescent="0.45"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</row>
    <row r="292" spans="41:76" x14ac:dyDescent="0.45"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</row>
    <row r="293" spans="41:76" x14ac:dyDescent="0.45"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</row>
    <row r="294" spans="41:76" x14ac:dyDescent="0.45"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</row>
    <row r="295" spans="41:76" x14ac:dyDescent="0.45"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</row>
    <row r="296" spans="41:76" x14ac:dyDescent="0.45"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</row>
    <row r="297" spans="41:76" x14ac:dyDescent="0.45"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</row>
    <row r="298" spans="41:76" x14ac:dyDescent="0.45"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</row>
    <row r="299" spans="41:76" x14ac:dyDescent="0.45"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</row>
    <row r="300" spans="41:76" x14ac:dyDescent="0.45"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</row>
    <row r="301" spans="41:76" x14ac:dyDescent="0.45"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</row>
    <row r="302" spans="41:76" x14ac:dyDescent="0.45"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</row>
    <row r="303" spans="41:76" x14ac:dyDescent="0.45"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</row>
    <row r="304" spans="41:76" x14ac:dyDescent="0.45"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</row>
    <row r="305" spans="41:76" x14ac:dyDescent="0.45"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</row>
    <row r="306" spans="41:76" x14ac:dyDescent="0.45"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</row>
    <row r="307" spans="41:76" x14ac:dyDescent="0.45"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</row>
    <row r="308" spans="41:76" x14ac:dyDescent="0.45"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</row>
    <row r="309" spans="41:76" x14ac:dyDescent="0.45"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</row>
    <row r="310" spans="41:76" x14ac:dyDescent="0.45"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</row>
    <row r="311" spans="41:76" x14ac:dyDescent="0.45"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</row>
    <row r="312" spans="41:76" x14ac:dyDescent="0.45"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</row>
    <row r="313" spans="41:76" x14ac:dyDescent="0.45"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</row>
    <row r="314" spans="41:76" x14ac:dyDescent="0.45"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</row>
    <row r="315" spans="41:76" x14ac:dyDescent="0.45"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</row>
    <row r="316" spans="41:76" x14ac:dyDescent="0.45"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</row>
    <row r="317" spans="41:76" x14ac:dyDescent="0.45"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</row>
    <row r="318" spans="41:76" x14ac:dyDescent="0.45"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</row>
    <row r="319" spans="41:76" x14ac:dyDescent="0.45"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</row>
    <row r="320" spans="41:76" x14ac:dyDescent="0.45"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</row>
    <row r="321" spans="41:76" x14ac:dyDescent="0.45"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</row>
    <row r="322" spans="41:76" x14ac:dyDescent="0.45"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</row>
    <row r="323" spans="41:76" x14ac:dyDescent="0.45"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</row>
    <row r="324" spans="41:76" x14ac:dyDescent="0.45"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</row>
    <row r="325" spans="41:76" x14ac:dyDescent="0.45"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</row>
    <row r="326" spans="41:76" x14ac:dyDescent="0.45"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</row>
    <row r="327" spans="41:76" x14ac:dyDescent="0.45"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</row>
    <row r="328" spans="41:76" x14ac:dyDescent="0.45"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</row>
    <row r="329" spans="41:76" x14ac:dyDescent="0.45"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</row>
    <row r="330" spans="41:76" x14ac:dyDescent="0.45"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</row>
    <row r="331" spans="41:76" x14ac:dyDescent="0.45"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</row>
    <row r="332" spans="41:76" x14ac:dyDescent="0.45"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</row>
    <row r="333" spans="41:76" x14ac:dyDescent="0.45"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</row>
    <row r="334" spans="41:76" x14ac:dyDescent="0.45"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</row>
    <row r="335" spans="41:76" x14ac:dyDescent="0.45"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</row>
    <row r="336" spans="41:76" x14ac:dyDescent="0.45"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</row>
    <row r="337" spans="41:76" x14ac:dyDescent="0.45"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</row>
    <row r="338" spans="41:76" x14ac:dyDescent="0.45"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</row>
    <row r="339" spans="41:76" x14ac:dyDescent="0.45"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</row>
    <row r="340" spans="41:76" x14ac:dyDescent="0.45"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</row>
    <row r="341" spans="41:76" x14ac:dyDescent="0.45"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</row>
    <row r="342" spans="41:76" x14ac:dyDescent="0.45"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</row>
    <row r="343" spans="41:76" x14ac:dyDescent="0.45"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</row>
    <row r="344" spans="41:76" x14ac:dyDescent="0.45"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</row>
    <row r="345" spans="41:76" x14ac:dyDescent="0.45"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</row>
    <row r="346" spans="41:76" x14ac:dyDescent="0.45"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</row>
    <row r="347" spans="41:76" x14ac:dyDescent="0.45"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</row>
    <row r="348" spans="41:76" x14ac:dyDescent="0.45"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</row>
    <row r="349" spans="41:76" x14ac:dyDescent="0.45"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</row>
    <row r="350" spans="41:76" x14ac:dyDescent="0.45"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</row>
    <row r="351" spans="41:76" x14ac:dyDescent="0.45"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</row>
    <row r="352" spans="41:76" x14ac:dyDescent="0.45"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</row>
    <row r="353" spans="41:76" x14ac:dyDescent="0.45"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</row>
    <row r="354" spans="41:76" x14ac:dyDescent="0.45"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</row>
    <row r="355" spans="41:76" x14ac:dyDescent="0.45"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</row>
    <row r="356" spans="41:76" x14ac:dyDescent="0.45"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</row>
    <row r="357" spans="41:76" x14ac:dyDescent="0.45"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</row>
    <row r="358" spans="41:76" x14ac:dyDescent="0.45"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</row>
    <row r="359" spans="41:76" x14ac:dyDescent="0.45"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</row>
    <row r="360" spans="41:76" x14ac:dyDescent="0.45"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</row>
    <row r="361" spans="41:76" x14ac:dyDescent="0.45"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</row>
    <row r="362" spans="41:76" x14ac:dyDescent="0.45"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</row>
    <row r="363" spans="41:76" x14ac:dyDescent="0.45"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</row>
    <row r="364" spans="41:76" x14ac:dyDescent="0.45"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</row>
    <row r="365" spans="41:76" x14ac:dyDescent="0.45"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</row>
    <row r="366" spans="41:76" x14ac:dyDescent="0.45"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</row>
    <row r="367" spans="41:76" x14ac:dyDescent="0.45">
      <c r="AO367"/>
      <c r="AP367"/>
      <c r="AQ367"/>
      <c r="AR367"/>
      <c r="AS367"/>
      <c r="AT367"/>
      <c r="AU367"/>
      <c r="AV367"/>
      <c r="AW367"/>
      <c r="AX367"/>
      <c r="AY367"/>
      <c r="AZ367"/>
      <c r="BA367"/>
      <c r="BB367"/>
      <c r="BC367"/>
      <c r="BD367"/>
      <c r="BE367"/>
      <c r="BF367"/>
      <c r="BG367"/>
      <c r="BH367"/>
      <c r="BI367"/>
      <c r="BJ367"/>
      <c r="BK367"/>
      <c r="BL367"/>
      <c r="BM367"/>
      <c r="BN367"/>
      <c r="BO367"/>
      <c r="BP367"/>
      <c r="BQ367"/>
      <c r="BR367"/>
      <c r="BS367"/>
      <c r="BT367"/>
      <c r="BU367"/>
      <c r="BV367"/>
      <c r="BW367"/>
      <c r="BX367"/>
    </row>
    <row r="368" spans="41:76" x14ac:dyDescent="0.45">
      <c r="AO368"/>
      <c r="AP368"/>
      <c r="AQ368"/>
      <c r="AR368"/>
      <c r="AS368"/>
      <c r="AT368"/>
      <c r="AU368"/>
      <c r="AV368"/>
      <c r="AW368"/>
      <c r="AX368"/>
      <c r="AY368"/>
      <c r="AZ368"/>
      <c r="BA368"/>
      <c r="BB368"/>
      <c r="BC368"/>
      <c r="BD368"/>
      <c r="BE368"/>
      <c r="BF368"/>
      <c r="BG368"/>
      <c r="BH368"/>
      <c r="BI368"/>
      <c r="BJ368"/>
      <c r="BK368"/>
      <c r="BL368"/>
      <c r="BM368"/>
      <c r="BN368"/>
      <c r="BO368"/>
      <c r="BP368"/>
      <c r="BQ368"/>
      <c r="BR368"/>
      <c r="BS368"/>
      <c r="BT368"/>
      <c r="BU368"/>
      <c r="BV368"/>
      <c r="BW368"/>
      <c r="BX368"/>
    </row>
    <row r="369" spans="41:76" x14ac:dyDescent="0.45">
      <c r="AO369"/>
      <c r="AP369"/>
      <c r="AQ369"/>
      <c r="AR369"/>
      <c r="AS369"/>
      <c r="AT369"/>
      <c r="AU369"/>
      <c r="AV369"/>
      <c r="AW369"/>
      <c r="AX369"/>
      <c r="AY369"/>
      <c r="AZ369"/>
      <c r="BA369"/>
      <c r="BB369"/>
      <c r="BC369"/>
      <c r="BD369"/>
      <c r="BE369"/>
      <c r="BF369"/>
      <c r="BG369"/>
      <c r="BH369"/>
      <c r="BI369"/>
      <c r="BJ369"/>
      <c r="BK369"/>
      <c r="BL369"/>
      <c r="BM369"/>
      <c r="BN369"/>
      <c r="BO369"/>
      <c r="BP369"/>
      <c r="BQ369"/>
      <c r="BR369"/>
      <c r="BS369"/>
      <c r="BT369"/>
      <c r="BU369"/>
      <c r="BV369"/>
      <c r="BW369"/>
      <c r="BX369"/>
    </row>
    <row r="370" spans="41:76" x14ac:dyDescent="0.45">
      <c r="AO370"/>
      <c r="AP370"/>
      <c r="AQ370"/>
      <c r="AR370"/>
      <c r="AS370"/>
      <c r="AT370"/>
      <c r="AU370"/>
      <c r="AV370"/>
      <c r="AW370"/>
      <c r="AX370"/>
      <c r="AY370"/>
      <c r="AZ370"/>
      <c r="BA370"/>
      <c r="BB370"/>
      <c r="BC370"/>
      <c r="BD370"/>
      <c r="BE370"/>
      <c r="BF370"/>
      <c r="BG370"/>
      <c r="BH370"/>
      <c r="BI370"/>
      <c r="BJ370"/>
      <c r="BK370"/>
      <c r="BL370"/>
      <c r="BM370"/>
      <c r="BN370"/>
      <c r="BO370"/>
      <c r="BP370"/>
      <c r="BQ370"/>
      <c r="BR370"/>
      <c r="BS370"/>
      <c r="BT370"/>
      <c r="BU370"/>
      <c r="BV370"/>
      <c r="BW370"/>
      <c r="BX370"/>
    </row>
    <row r="371" spans="41:76" x14ac:dyDescent="0.45">
      <c r="AO371"/>
      <c r="AP371"/>
      <c r="AQ371"/>
      <c r="AR371"/>
      <c r="AS371"/>
      <c r="AT371"/>
      <c r="AU371"/>
      <c r="AV371"/>
      <c r="AW371"/>
      <c r="AX371"/>
      <c r="AY371"/>
      <c r="AZ371"/>
      <c r="BA371"/>
      <c r="BB371"/>
      <c r="BC371"/>
      <c r="BD371"/>
      <c r="BE371"/>
      <c r="BF371"/>
      <c r="BG371"/>
      <c r="BH371"/>
      <c r="BI371"/>
      <c r="BJ371"/>
      <c r="BK371"/>
      <c r="BL371"/>
      <c r="BM371"/>
      <c r="BN371"/>
      <c r="BO371"/>
      <c r="BP371"/>
      <c r="BQ371"/>
      <c r="BR371"/>
      <c r="BS371"/>
      <c r="BT371"/>
      <c r="BU371"/>
      <c r="BV371"/>
      <c r="BW371"/>
      <c r="BX371"/>
    </row>
    <row r="372" spans="41:76" x14ac:dyDescent="0.45">
      <c r="AO372"/>
      <c r="AP372"/>
      <c r="AQ372"/>
      <c r="AR372"/>
      <c r="AS372"/>
      <c r="AT372"/>
      <c r="AU372"/>
      <c r="AV372"/>
      <c r="AW372"/>
      <c r="AX372"/>
      <c r="AY372"/>
      <c r="AZ372"/>
      <c r="BA372"/>
      <c r="BB372"/>
      <c r="BC372"/>
      <c r="BD372"/>
      <c r="BE372"/>
      <c r="BF372"/>
      <c r="BG372"/>
      <c r="BH372"/>
      <c r="BI372"/>
      <c r="BJ372"/>
      <c r="BK372"/>
      <c r="BL372"/>
      <c r="BM372"/>
      <c r="BN372"/>
      <c r="BO372"/>
      <c r="BP372"/>
      <c r="BQ372"/>
      <c r="BR372"/>
      <c r="BS372"/>
      <c r="BT372"/>
      <c r="BU372"/>
      <c r="BV372"/>
      <c r="BW372"/>
      <c r="BX372"/>
    </row>
    <row r="373" spans="41:76" x14ac:dyDescent="0.45">
      <c r="AO373"/>
      <c r="AP373"/>
      <c r="AQ373"/>
      <c r="AR373"/>
      <c r="AS373"/>
      <c r="AT373"/>
      <c r="AU373"/>
      <c r="AV373"/>
      <c r="AW373"/>
      <c r="AX373"/>
      <c r="AY373"/>
      <c r="AZ373"/>
      <c r="BA373"/>
      <c r="BB373"/>
      <c r="BC373"/>
      <c r="BD373"/>
      <c r="BE373"/>
      <c r="BF373"/>
      <c r="BG373"/>
      <c r="BH373"/>
      <c r="BI373"/>
      <c r="BJ373"/>
      <c r="BK373"/>
      <c r="BL373"/>
      <c r="BM373"/>
      <c r="BN373"/>
      <c r="BO373"/>
      <c r="BP373"/>
      <c r="BQ373"/>
      <c r="BR373"/>
      <c r="BS373"/>
      <c r="BT373"/>
      <c r="BU373"/>
      <c r="BV373"/>
      <c r="BW373"/>
      <c r="BX373"/>
    </row>
    <row r="374" spans="41:76" x14ac:dyDescent="0.45">
      <c r="AO374"/>
      <c r="AP374"/>
      <c r="AQ374"/>
      <c r="AR374"/>
      <c r="AS374"/>
      <c r="AT374"/>
      <c r="AU374"/>
      <c r="AV374"/>
      <c r="AW374"/>
      <c r="AX374"/>
      <c r="AY374"/>
      <c r="AZ374"/>
      <c r="BA374"/>
      <c r="BB374"/>
      <c r="BC374"/>
      <c r="BD374"/>
      <c r="BE374"/>
      <c r="BF374"/>
      <c r="BG374"/>
      <c r="BH374"/>
      <c r="BI374"/>
      <c r="BJ374"/>
      <c r="BK374"/>
      <c r="BL374"/>
      <c r="BM374"/>
      <c r="BN374"/>
      <c r="BO374"/>
      <c r="BP374"/>
      <c r="BQ374"/>
      <c r="BR374"/>
      <c r="BS374"/>
      <c r="BT374"/>
      <c r="BU374"/>
      <c r="BV374"/>
      <c r="BW374"/>
      <c r="BX374"/>
    </row>
    <row r="375" spans="41:76" x14ac:dyDescent="0.45">
      <c r="AO375"/>
      <c r="AP375"/>
      <c r="AQ375"/>
      <c r="AR375"/>
      <c r="AS375"/>
      <c r="AT375"/>
      <c r="AU375"/>
      <c r="AV375"/>
      <c r="AW375"/>
      <c r="AX375"/>
      <c r="AY375"/>
      <c r="AZ375"/>
      <c r="BA375"/>
      <c r="BB375"/>
      <c r="BC375"/>
      <c r="BD375"/>
      <c r="BE375"/>
      <c r="BF375"/>
      <c r="BG375"/>
      <c r="BH375"/>
      <c r="BI375"/>
      <c r="BJ375"/>
      <c r="BK375"/>
      <c r="BL375"/>
      <c r="BM375"/>
      <c r="BN375"/>
      <c r="BO375"/>
      <c r="BP375"/>
      <c r="BQ375"/>
      <c r="BR375"/>
      <c r="BS375"/>
      <c r="BT375"/>
      <c r="BU375"/>
      <c r="BV375"/>
      <c r="BW375"/>
      <c r="BX375"/>
    </row>
    <row r="376" spans="41:76" x14ac:dyDescent="0.45">
      <c r="AO376"/>
      <c r="AP376"/>
      <c r="AQ376"/>
      <c r="AR376"/>
      <c r="AS376"/>
      <c r="AT376"/>
      <c r="AU376"/>
      <c r="AV376"/>
      <c r="AW376"/>
      <c r="AX376"/>
      <c r="AY376"/>
      <c r="AZ376"/>
      <c r="BA376"/>
      <c r="BB376"/>
      <c r="BC376"/>
      <c r="BD376"/>
      <c r="BE376"/>
      <c r="BF376"/>
      <c r="BG376"/>
      <c r="BH376"/>
      <c r="BI376"/>
      <c r="BJ376"/>
      <c r="BK376"/>
      <c r="BL376"/>
      <c r="BM376"/>
      <c r="BN376"/>
      <c r="BO376"/>
      <c r="BP376"/>
      <c r="BQ376"/>
      <c r="BR376"/>
      <c r="BS376"/>
      <c r="BT376"/>
      <c r="BU376"/>
      <c r="BV376"/>
      <c r="BW376"/>
      <c r="BX376"/>
    </row>
    <row r="377" spans="41:76" x14ac:dyDescent="0.45">
      <c r="AO377"/>
      <c r="AP377"/>
      <c r="AQ377"/>
      <c r="AR377"/>
      <c r="AS377"/>
      <c r="AT377"/>
      <c r="AU377"/>
      <c r="AV377"/>
      <c r="AW377"/>
      <c r="AX377"/>
      <c r="AY377"/>
      <c r="AZ377"/>
      <c r="BA377"/>
      <c r="BB377"/>
      <c r="BC377"/>
      <c r="BD377"/>
      <c r="BE377"/>
      <c r="BF377"/>
      <c r="BG377"/>
      <c r="BH377"/>
      <c r="BI377"/>
      <c r="BJ377"/>
      <c r="BK377"/>
      <c r="BL377"/>
      <c r="BM377"/>
      <c r="BN377"/>
      <c r="BO377"/>
      <c r="BP377"/>
      <c r="BQ377"/>
      <c r="BR377"/>
      <c r="BS377"/>
      <c r="BT377"/>
      <c r="BU377"/>
      <c r="BV377"/>
      <c r="BW377"/>
      <c r="BX377"/>
    </row>
    <row r="378" spans="41:76" x14ac:dyDescent="0.45">
      <c r="AO378"/>
      <c r="AP378"/>
      <c r="AQ378"/>
      <c r="AR378"/>
      <c r="AS378"/>
      <c r="AT378"/>
      <c r="AU378"/>
      <c r="AV378"/>
      <c r="AW378"/>
      <c r="AX378"/>
      <c r="AY378"/>
      <c r="AZ378"/>
      <c r="BA378"/>
      <c r="BB378"/>
      <c r="BC378"/>
      <c r="BD378"/>
      <c r="BE378"/>
      <c r="BF378"/>
      <c r="BG378"/>
      <c r="BH378"/>
      <c r="BI378"/>
      <c r="BJ378"/>
      <c r="BK378"/>
      <c r="BL378"/>
      <c r="BM378"/>
      <c r="BN378"/>
      <c r="BO378"/>
      <c r="BP378"/>
      <c r="BQ378"/>
      <c r="BR378"/>
      <c r="BS378"/>
      <c r="BT378"/>
      <c r="BU378"/>
      <c r="BV378"/>
      <c r="BW378"/>
      <c r="BX378"/>
    </row>
    <row r="379" spans="41:76" x14ac:dyDescent="0.45">
      <c r="AO379"/>
      <c r="AP379"/>
      <c r="AQ379"/>
      <c r="AR379"/>
      <c r="AS379"/>
      <c r="AT379"/>
      <c r="AU379"/>
      <c r="AV379"/>
      <c r="AW379"/>
      <c r="AX379"/>
      <c r="AY379"/>
      <c r="AZ379"/>
      <c r="BA379"/>
      <c r="BB379"/>
      <c r="BC379"/>
      <c r="BD379"/>
      <c r="BE379"/>
      <c r="BF379"/>
      <c r="BG379"/>
      <c r="BH379"/>
      <c r="BI379"/>
      <c r="BJ379"/>
      <c r="BK379"/>
      <c r="BL379"/>
      <c r="BM379"/>
      <c r="BN379"/>
      <c r="BO379"/>
      <c r="BP379"/>
      <c r="BQ379"/>
      <c r="BR379"/>
      <c r="BS379"/>
      <c r="BT379"/>
      <c r="BU379"/>
      <c r="BV379"/>
      <c r="BW379"/>
      <c r="BX379"/>
    </row>
    <row r="380" spans="41:76" x14ac:dyDescent="0.45">
      <c r="AO380"/>
      <c r="AP380"/>
      <c r="AQ380"/>
      <c r="AR380"/>
      <c r="AS380"/>
      <c r="AT380"/>
      <c r="AU380"/>
      <c r="AV380"/>
      <c r="AW380"/>
      <c r="AX380"/>
      <c r="AY380"/>
      <c r="AZ380"/>
      <c r="BA380"/>
      <c r="BB380"/>
      <c r="BC380"/>
      <c r="BD380"/>
      <c r="BE380"/>
      <c r="BF380"/>
      <c r="BG380"/>
      <c r="BH380"/>
      <c r="BI380"/>
      <c r="BJ380"/>
      <c r="BK380"/>
      <c r="BL380"/>
      <c r="BM380"/>
      <c r="BN380"/>
      <c r="BO380"/>
      <c r="BP380"/>
      <c r="BQ380"/>
      <c r="BR380"/>
      <c r="BS380"/>
      <c r="BT380"/>
      <c r="BU380"/>
      <c r="BV380"/>
      <c r="BW380"/>
      <c r="BX380"/>
    </row>
    <row r="381" spans="41:76" x14ac:dyDescent="0.45">
      <c r="AO381"/>
      <c r="AP381"/>
      <c r="AQ381"/>
      <c r="AR381"/>
      <c r="AS381"/>
      <c r="AT381"/>
      <c r="AU381"/>
      <c r="AV381"/>
      <c r="AW381"/>
      <c r="AX381"/>
      <c r="AY381"/>
      <c r="AZ381"/>
      <c r="BA381"/>
      <c r="BB381"/>
      <c r="BC381"/>
      <c r="BD381"/>
      <c r="BE381"/>
      <c r="BF381"/>
      <c r="BG381"/>
      <c r="BH381"/>
      <c r="BI381"/>
      <c r="BJ381"/>
      <c r="BK381"/>
      <c r="BL381"/>
      <c r="BM381"/>
      <c r="BN381"/>
      <c r="BO381"/>
      <c r="BP381"/>
      <c r="BQ381"/>
      <c r="BR381"/>
      <c r="BS381"/>
      <c r="BT381"/>
      <c r="BU381"/>
      <c r="BV381"/>
      <c r="BW381"/>
      <c r="BX381"/>
    </row>
    <row r="382" spans="41:76" x14ac:dyDescent="0.45">
      <c r="AO382"/>
      <c r="AP382"/>
      <c r="AQ382"/>
      <c r="AR382"/>
      <c r="AS382"/>
      <c r="AT382"/>
      <c r="AU382"/>
      <c r="AV382"/>
      <c r="AW382"/>
      <c r="AX382"/>
      <c r="AY382"/>
      <c r="AZ382"/>
      <c r="BA382"/>
      <c r="BB382"/>
      <c r="BC382"/>
      <c r="BD382"/>
      <c r="BE382"/>
      <c r="BF382"/>
      <c r="BG382"/>
      <c r="BH382"/>
      <c r="BI382"/>
      <c r="BJ382"/>
      <c r="BK382"/>
      <c r="BL382"/>
      <c r="BM382"/>
      <c r="BN382"/>
      <c r="BO382"/>
      <c r="BP382"/>
      <c r="BQ382"/>
      <c r="BR382"/>
      <c r="BS382"/>
      <c r="BT382"/>
      <c r="BU382"/>
      <c r="BV382"/>
      <c r="BW382"/>
      <c r="BX382"/>
    </row>
    <row r="383" spans="41:76" x14ac:dyDescent="0.45">
      <c r="AO383"/>
      <c r="AP383"/>
      <c r="AQ383"/>
      <c r="AR383"/>
      <c r="AS383"/>
      <c r="AT383"/>
      <c r="AU383"/>
      <c r="AV383"/>
      <c r="AW383"/>
      <c r="AX383"/>
      <c r="AY383"/>
      <c r="AZ383"/>
      <c r="BA383"/>
      <c r="BB383"/>
      <c r="BC383"/>
      <c r="BD383"/>
      <c r="BE383"/>
      <c r="BF383"/>
      <c r="BG383"/>
      <c r="BH383"/>
      <c r="BI383"/>
      <c r="BJ383"/>
      <c r="BK383"/>
      <c r="BL383"/>
      <c r="BM383"/>
      <c r="BN383"/>
      <c r="BO383"/>
      <c r="BP383"/>
      <c r="BQ383"/>
      <c r="BR383"/>
      <c r="BS383"/>
      <c r="BT383"/>
      <c r="BU383"/>
      <c r="BV383"/>
      <c r="BW383"/>
      <c r="BX383"/>
    </row>
    <row r="384" spans="41:76" x14ac:dyDescent="0.45">
      <c r="AO384"/>
      <c r="AP384"/>
      <c r="AQ384"/>
      <c r="AR384"/>
      <c r="AS384"/>
      <c r="AT384"/>
      <c r="AU384"/>
      <c r="AV384"/>
      <c r="AW384"/>
      <c r="AX384"/>
      <c r="AY384"/>
      <c r="AZ384"/>
      <c r="BA384"/>
      <c r="BB384"/>
      <c r="BC384"/>
      <c r="BD384"/>
      <c r="BE384"/>
      <c r="BF384"/>
      <c r="BG384"/>
      <c r="BH384"/>
      <c r="BI384"/>
      <c r="BJ384"/>
      <c r="BK384"/>
      <c r="BL384"/>
      <c r="BM384"/>
      <c r="BN384"/>
      <c r="BO384"/>
      <c r="BP384"/>
      <c r="BQ384"/>
      <c r="BR384"/>
      <c r="BS384"/>
      <c r="BT384"/>
      <c r="BU384"/>
      <c r="BV384"/>
      <c r="BW384"/>
      <c r="BX384"/>
    </row>
    <row r="385" spans="41:76" x14ac:dyDescent="0.45">
      <c r="AO385"/>
      <c r="AP385"/>
      <c r="AQ385"/>
      <c r="AR385"/>
      <c r="AS385"/>
      <c r="AT385"/>
      <c r="AU385"/>
      <c r="AV385"/>
      <c r="AW385"/>
      <c r="AX385"/>
      <c r="AY385"/>
      <c r="AZ385"/>
      <c r="BA385"/>
      <c r="BB385"/>
      <c r="BC385"/>
      <c r="BD385"/>
      <c r="BE385"/>
      <c r="BF385"/>
      <c r="BG385"/>
      <c r="BH385"/>
      <c r="BI385"/>
      <c r="BJ385"/>
      <c r="BK385"/>
      <c r="BL385"/>
      <c r="BM385"/>
      <c r="BN385"/>
      <c r="BO385"/>
      <c r="BP385"/>
      <c r="BQ385"/>
      <c r="BR385"/>
      <c r="BS385"/>
      <c r="BT385"/>
      <c r="BU385"/>
      <c r="BV385"/>
      <c r="BW385"/>
      <c r="BX385"/>
    </row>
    <row r="386" spans="41:76" x14ac:dyDescent="0.45">
      <c r="AO386"/>
      <c r="AP386"/>
      <c r="AQ386"/>
      <c r="AR386"/>
      <c r="AS386"/>
      <c r="AT386"/>
      <c r="AU386"/>
      <c r="AV386"/>
      <c r="AW386"/>
      <c r="AX386"/>
      <c r="AY386"/>
      <c r="AZ386"/>
      <c r="BA386"/>
      <c r="BB386"/>
      <c r="BC386"/>
      <c r="BD386"/>
      <c r="BE386"/>
      <c r="BF386"/>
      <c r="BG386"/>
      <c r="BH386"/>
      <c r="BI386"/>
      <c r="BJ386"/>
      <c r="BK386"/>
      <c r="BL386"/>
      <c r="BM386"/>
      <c r="BN386"/>
      <c r="BO386"/>
      <c r="BP386"/>
      <c r="BQ386"/>
      <c r="BR386"/>
      <c r="BS386"/>
      <c r="BT386"/>
      <c r="BU386"/>
      <c r="BV386"/>
      <c r="BW386"/>
      <c r="BX386"/>
    </row>
    <row r="387" spans="41:76" x14ac:dyDescent="0.45">
      <c r="AO387"/>
      <c r="AP387"/>
      <c r="AQ387"/>
      <c r="AR387"/>
      <c r="AS387"/>
      <c r="AT387"/>
      <c r="AU387"/>
      <c r="AV387"/>
      <c r="AW387"/>
      <c r="AX387"/>
      <c r="AY387"/>
      <c r="AZ387"/>
      <c r="BA387"/>
      <c r="BB387"/>
      <c r="BC387"/>
      <c r="BD387"/>
      <c r="BE387"/>
      <c r="BF387"/>
      <c r="BG387"/>
      <c r="BH387"/>
      <c r="BI387"/>
      <c r="BJ387"/>
      <c r="BK387"/>
      <c r="BL387"/>
      <c r="BM387"/>
      <c r="BN387"/>
      <c r="BO387"/>
      <c r="BP387"/>
      <c r="BQ387"/>
      <c r="BR387"/>
      <c r="BS387"/>
      <c r="BT387"/>
      <c r="BU387"/>
      <c r="BV387"/>
      <c r="BW387"/>
      <c r="BX387"/>
    </row>
    <row r="388" spans="41:76" x14ac:dyDescent="0.45">
      <c r="AO388"/>
      <c r="AP388"/>
      <c r="AQ388"/>
      <c r="AR388"/>
      <c r="AS388"/>
      <c r="AT388"/>
      <c r="AU388"/>
      <c r="AV388"/>
      <c r="AW388"/>
      <c r="AX388"/>
      <c r="AY388"/>
      <c r="AZ388"/>
      <c r="BA388"/>
      <c r="BB388"/>
      <c r="BC388"/>
      <c r="BD388"/>
      <c r="BE388"/>
      <c r="BF388"/>
      <c r="BG388"/>
      <c r="BH388"/>
      <c r="BI388"/>
      <c r="BJ388"/>
      <c r="BK388"/>
      <c r="BL388"/>
      <c r="BM388"/>
      <c r="BN388"/>
      <c r="BO388"/>
      <c r="BP388"/>
      <c r="BQ388"/>
      <c r="BR388"/>
      <c r="BS388"/>
      <c r="BT388"/>
      <c r="BU388"/>
      <c r="BV388"/>
      <c r="BW388"/>
      <c r="BX388"/>
    </row>
    <row r="389" spans="41:76" x14ac:dyDescent="0.45">
      <c r="AO389"/>
      <c r="AP389"/>
      <c r="AQ389"/>
      <c r="AR389"/>
      <c r="AS389"/>
      <c r="AT389"/>
      <c r="AU389"/>
      <c r="AV389"/>
      <c r="AW389"/>
      <c r="AX389"/>
      <c r="AY389"/>
      <c r="AZ389"/>
      <c r="BA389"/>
      <c r="BB389"/>
      <c r="BC389"/>
      <c r="BD389"/>
      <c r="BE389"/>
      <c r="BF389"/>
      <c r="BG389"/>
      <c r="BH389"/>
      <c r="BI389"/>
      <c r="BJ389"/>
      <c r="BK389"/>
      <c r="BL389"/>
      <c r="BM389"/>
      <c r="BN389"/>
      <c r="BO389"/>
      <c r="BP389"/>
      <c r="BQ389"/>
      <c r="BR389"/>
      <c r="BS389"/>
      <c r="BT389"/>
      <c r="BU389"/>
      <c r="BV389"/>
      <c r="BW389"/>
      <c r="BX389"/>
    </row>
    <row r="390" spans="41:76" x14ac:dyDescent="0.45">
      <c r="AO390"/>
      <c r="AP390"/>
      <c r="AQ390"/>
      <c r="AR390"/>
      <c r="AS390"/>
      <c r="AT390"/>
      <c r="AU390"/>
      <c r="AV390"/>
      <c r="AW390"/>
      <c r="AX390"/>
      <c r="AY390"/>
      <c r="AZ390"/>
      <c r="BA390"/>
      <c r="BB390"/>
      <c r="BC390"/>
      <c r="BD390"/>
      <c r="BE390"/>
      <c r="BF390"/>
      <c r="BG390"/>
      <c r="BH390"/>
      <c r="BI390"/>
      <c r="BJ390"/>
      <c r="BK390"/>
      <c r="BL390"/>
      <c r="BM390"/>
      <c r="BN390"/>
      <c r="BO390"/>
      <c r="BP390"/>
      <c r="BQ390"/>
      <c r="BR390"/>
      <c r="BS390"/>
      <c r="BT390"/>
      <c r="BU390"/>
      <c r="BV390"/>
      <c r="BW390"/>
      <c r="BX390"/>
    </row>
    <row r="391" spans="41:76" x14ac:dyDescent="0.45">
      <c r="AO391"/>
      <c r="AP391"/>
      <c r="AQ391"/>
      <c r="AR391"/>
      <c r="AS391"/>
      <c r="AT391"/>
      <c r="AU391"/>
      <c r="AV391"/>
      <c r="AW391"/>
      <c r="AX391"/>
      <c r="AY391"/>
      <c r="AZ391"/>
      <c r="BA391"/>
      <c r="BB391"/>
      <c r="BC391"/>
      <c r="BD391"/>
      <c r="BE391"/>
      <c r="BF391"/>
      <c r="BG391"/>
      <c r="BH391"/>
      <c r="BI391"/>
      <c r="BJ391"/>
      <c r="BK391"/>
      <c r="BL391"/>
      <c r="BM391"/>
      <c r="BN391"/>
      <c r="BO391"/>
      <c r="BP391"/>
      <c r="BQ391"/>
      <c r="BR391"/>
      <c r="BS391"/>
      <c r="BT391"/>
      <c r="BU391"/>
      <c r="BV391"/>
      <c r="BW391"/>
      <c r="BX391"/>
    </row>
    <row r="392" spans="41:76" x14ac:dyDescent="0.45">
      <c r="AO392"/>
      <c r="AP392"/>
      <c r="AQ392"/>
      <c r="AR392"/>
      <c r="AS392"/>
      <c r="AT392"/>
      <c r="AU392"/>
      <c r="AV392"/>
      <c r="AW392"/>
      <c r="AX392"/>
      <c r="AY392"/>
      <c r="AZ392"/>
      <c r="BA392"/>
      <c r="BB392"/>
      <c r="BC392"/>
      <c r="BD392"/>
      <c r="BE392"/>
      <c r="BF392"/>
      <c r="BG392"/>
      <c r="BH392"/>
      <c r="BI392"/>
      <c r="BJ392"/>
      <c r="BK392"/>
      <c r="BL392"/>
      <c r="BM392"/>
      <c r="BN392"/>
      <c r="BO392"/>
      <c r="BP392"/>
      <c r="BQ392"/>
      <c r="BR392"/>
      <c r="BS392"/>
      <c r="BT392"/>
      <c r="BU392"/>
      <c r="BV392"/>
      <c r="BW392"/>
      <c r="BX392"/>
    </row>
    <row r="393" spans="41:76" x14ac:dyDescent="0.45">
      <c r="AO393"/>
      <c r="AP393"/>
      <c r="AQ393"/>
      <c r="AR393"/>
      <c r="AS393"/>
      <c r="AT393"/>
      <c r="AU393"/>
      <c r="AV393"/>
      <c r="AW393"/>
      <c r="AX393"/>
      <c r="AY393"/>
      <c r="AZ393"/>
      <c r="BA393"/>
      <c r="BB393"/>
      <c r="BC393"/>
      <c r="BD393"/>
      <c r="BE393"/>
      <c r="BF393"/>
      <c r="BG393"/>
      <c r="BH393"/>
      <c r="BI393"/>
      <c r="BJ393"/>
      <c r="BK393"/>
      <c r="BL393"/>
      <c r="BM393"/>
      <c r="BN393"/>
      <c r="BO393"/>
      <c r="BP393"/>
      <c r="BQ393"/>
      <c r="BR393"/>
      <c r="BS393"/>
      <c r="BT393"/>
      <c r="BU393"/>
      <c r="BV393"/>
      <c r="BW393"/>
      <c r="BX393"/>
    </row>
    <row r="394" spans="41:76" x14ac:dyDescent="0.45"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  <c r="BC394"/>
      <c r="BD394"/>
      <c r="BE394"/>
      <c r="BF394"/>
      <c r="BG394"/>
      <c r="BH394"/>
      <c r="BI394"/>
      <c r="BJ394"/>
      <c r="BK394"/>
      <c r="BL394"/>
      <c r="BM394"/>
      <c r="BN394"/>
      <c r="BO394"/>
      <c r="BP394"/>
      <c r="BQ394"/>
      <c r="BR394"/>
      <c r="BS394"/>
      <c r="BT394"/>
      <c r="BU394"/>
      <c r="BV394"/>
      <c r="BW394"/>
      <c r="BX394"/>
    </row>
    <row r="395" spans="41:76" x14ac:dyDescent="0.45">
      <c r="AO395"/>
      <c r="AP395"/>
      <c r="AQ395"/>
      <c r="AR395"/>
      <c r="AS395"/>
      <c r="AT395"/>
      <c r="AU395"/>
      <c r="AV395"/>
      <c r="AW395"/>
      <c r="AX395"/>
      <c r="AY395"/>
      <c r="AZ395"/>
      <c r="BA395"/>
      <c r="BB395"/>
      <c r="BC395"/>
      <c r="BD395"/>
      <c r="BE395"/>
      <c r="BF395"/>
      <c r="BG395"/>
      <c r="BH395"/>
      <c r="BI395"/>
      <c r="BJ395"/>
      <c r="BK395"/>
      <c r="BL395"/>
      <c r="BM395"/>
      <c r="BN395"/>
      <c r="BO395"/>
      <c r="BP395"/>
      <c r="BQ395"/>
      <c r="BR395"/>
      <c r="BS395"/>
      <c r="BT395"/>
      <c r="BU395"/>
      <c r="BV395"/>
      <c r="BW395"/>
      <c r="BX395"/>
    </row>
    <row r="396" spans="41:76" x14ac:dyDescent="0.45">
      <c r="AO396"/>
      <c r="AP396"/>
      <c r="AQ396"/>
      <c r="AR396"/>
      <c r="AS396"/>
      <c r="AT396"/>
      <c r="AU396"/>
      <c r="AV396"/>
      <c r="AW396"/>
      <c r="AX396"/>
      <c r="AY396"/>
      <c r="AZ396"/>
      <c r="BA396"/>
      <c r="BB396"/>
      <c r="BC396"/>
      <c r="BD396"/>
      <c r="BE396"/>
      <c r="BF396"/>
      <c r="BG396"/>
      <c r="BH396"/>
      <c r="BI396"/>
      <c r="BJ396"/>
      <c r="BK396"/>
      <c r="BL396"/>
      <c r="BM396"/>
      <c r="BN396"/>
      <c r="BO396"/>
      <c r="BP396"/>
      <c r="BQ396"/>
      <c r="BR396"/>
      <c r="BS396"/>
      <c r="BT396"/>
      <c r="BU396"/>
      <c r="BV396"/>
      <c r="BW396"/>
      <c r="BX396"/>
    </row>
    <row r="397" spans="41:76" x14ac:dyDescent="0.45">
      <c r="AO397"/>
      <c r="AP397"/>
      <c r="AQ397"/>
      <c r="AR397"/>
      <c r="AS397"/>
      <c r="AT397"/>
      <c r="AU397"/>
      <c r="AV397"/>
      <c r="AW397"/>
      <c r="AX397"/>
      <c r="AY397"/>
      <c r="AZ397"/>
      <c r="BA397"/>
      <c r="BB397"/>
      <c r="BC397"/>
      <c r="BD397"/>
      <c r="BE397"/>
      <c r="BF397"/>
      <c r="BG397"/>
      <c r="BH397"/>
      <c r="BI397"/>
      <c r="BJ397"/>
      <c r="BK397"/>
      <c r="BL397"/>
      <c r="BM397"/>
      <c r="BN397"/>
      <c r="BO397"/>
      <c r="BP397"/>
      <c r="BQ397"/>
      <c r="BR397"/>
      <c r="BS397"/>
      <c r="BT397"/>
      <c r="BU397"/>
      <c r="BV397"/>
      <c r="BW397"/>
      <c r="BX397"/>
    </row>
    <row r="398" spans="41:76" x14ac:dyDescent="0.45">
      <c r="AO398"/>
      <c r="AP398"/>
      <c r="AQ398"/>
      <c r="AR398"/>
      <c r="AS398"/>
      <c r="AT398"/>
      <c r="AU398"/>
      <c r="AV398"/>
      <c r="AW398"/>
      <c r="AX398"/>
      <c r="AY398"/>
      <c r="AZ398"/>
      <c r="BA398"/>
      <c r="BB398"/>
      <c r="BC398"/>
      <c r="BD398"/>
      <c r="BE398"/>
      <c r="BF398"/>
      <c r="BG398"/>
      <c r="BH398"/>
      <c r="BI398"/>
      <c r="BJ398"/>
      <c r="BK398"/>
      <c r="BL398"/>
      <c r="BM398"/>
      <c r="BN398"/>
      <c r="BO398"/>
      <c r="BP398"/>
      <c r="BQ398"/>
      <c r="BR398"/>
      <c r="BS398"/>
      <c r="BT398"/>
      <c r="BU398"/>
      <c r="BV398"/>
      <c r="BW398"/>
      <c r="BX398"/>
    </row>
    <row r="399" spans="41:76" x14ac:dyDescent="0.45">
      <c r="AO399"/>
      <c r="AP399"/>
      <c r="AQ399"/>
      <c r="AR399"/>
      <c r="AS399"/>
      <c r="AT399"/>
      <c r="AU399"/>
      <c r="AV399"/>
      <c r="AW399"/>
      <c r="AX399"/>
      <c r="AY399"/>
      <c r="AZ399"/>
      <c r="BA399"/>
      <c r="BB399"/>
      <c r="BC399"/>
      <c r="BD399"/>
      <c r="BE399"/>
      <c r="BF399"/>
      <c r="BG399"/>
      <c r="BH399"/>
      <c r="BI399"/>
      <c r="BJ399"/>
      <c r="BK399"/>
      <c r="BL399"/>
      <c r="BM399"/>
      <c r="BN399"/>
      <c r="BO399"/>
      <c r="BP399"/>
      <c r="BQ399"/>
      <c r="BR399"/>
      <c r="BS399"/>
      <c r="BT399"/>
      <c r="BU399"/>
      <c r="BV399"/>
      <c r="BW399"/>
      <c r="BX399"/>
    </row>
    <row r="400" spans="41:76" x14ac:dyDescent="0.45">
      <c r="AO400"/>
      <c r="AP400"/>
      <c r="AQ400"/>
      <c r="AR400"/>
      <c r="AS400"/>
      <c r="AT400"/>
      <c r="AU400"/>
      <c r="AV400"/>
      <c r="AW400"/>
      <c r="AX400"/>
      <c r="AY400"/>
      <c r="AZ400"/>
      <c r="BA400"/>
      <c r="BB400"/>
      <c r="BC400"/>
      <c r="BD400"/>
      <c r="BE400"/>
      <c r="BF400"/>
      <c r="BG400"/>
      <c r="BH400"/>
      <c r="BI400"/>
      <c r="BJ400"/>
      <c r="BK400"/>
      <c r="BL400"/>
      <c r="BM400"/>
      <c r="BN400"/>
      <c r="BO400"/>
      <c r="BP400"/>
      <c r="BQ400"/>
      <c r="BR400"/>
      <c r="BS400"/>
      <c r="BT400"/>
      <c r="BU400"/>
      <c r="BV400"/>
      <c r="BW400"/>
      <c r="BX400"/>
    </row>
    <row r="401" spans="41:76" x14ac:dyDescent="0.45">
      <c r="AO401"/>
      <c r="AP401"/>
      <c r="AQ401"/>
      <c r="AR401"/>
      <c r="AS401"/>
      <c r="AT401"/>
      <c r="AU401"/>
      <c r="AV401"/>
      <c r="AW401"/>
      <c r="AX401"/>
      <c r="AY401"/>
      <c r="AZ401"/>
      <c r="BA401"/>
      <c r="BB401"/>
      <c r="BC401"/>
      <c r="BD401"/>
      <c r="BE401"/>
      <c r="BF401"/>
      <c r="BG401"/>
      <c r="BH401"/>
      <c r="BI401"/>
      <c r="BJ401"/>
      <c r="BK401"/>
      <c r="BL401"/>
      <c r="BM401"/>
      <c r="BN401"/>
      <c r="BO401"/>
      <c r="BP401"/>
      <c r="BQ401"/>
      <c r="BR401"/>
      <c r="BS401"/>
      <c r="BT401"/>
      <c r="BU401"/>
      <c r="BV401"/>
      <c r="BW401"/>
      <c r="BX401"/>
    </row>
    <row r="402" spans="41:76" x14ac:dyDescent="0.45">
      <c r="AO402"/>
      <c r="AP402"/>
      <c r="AQ402"/>
      <c r="AR402"/>
      <c r="AS402"/>
      <c r="AT402"/>
      <c r="AU402"/>
      <c r="AV402"/>
      <c r="AW402"/>
      <c r="AX402"/>
      <c r="AY402"/>
      <c r="AZ402"/>
      <c r="BA402"/>
      <c r="BB402"/>
      <c r="BC402"/>
      <c r="BD402"/>
      <c r="BE402"/>
      <c r="BF402"/>
      <c r="BG402"/>
      <c r="BH402"/>
      <c r="BI402"/>
      <c r="BJ402"/>
      <c r="BK402"/>
      <c r="BL402"/>
      <c r="BM402"/>
      <c r="BN402"/>
      <c r="BO402"/>
      <c r="BP402"/>
      <c r="BQ402"/>
      <c r="BR402"/>
      <c r="BS402"/>
      <c r="BT402"/>
      <c r="BU402"/>
      <c r="BV402"/>
      <c r="BW402"/>
      <c r="BX402"/>
    </row>
    <row r="403" spans="41:76" x14ac:dyDescent="0.45">
      <c r="AO403"/>
      <c r="AP403"/>
      <c r="AQ403"/>
      <c r="AR403"/>
      <c r="AS403"/>
      <c r="AT403"/>
      <c r="AU403"/>
      <c r="AV403"/>
      <c r="AW403"/>
      <c r="AX403"/>
      <c r="AY403"/>
      <c r="AZ403"/>
      <c r="BA403"/>
      <c r="BB403"/>
      <c r="BC403"/>
      <c r="BD403"/>
      <c r="BE403"/>
      <c r="BF403"/>
      <c r="BG403"/>
      <c r="BH403"/>
      <c r="BI403"/>
      <c r="BJ403"/>
      <c r="BK403"/>
      <c r="BL403"/>
      <c r="BM403"/>
      <c r="BN403"/>
      <c r="BO403"/>
      <c r="BP403"/>
      <c r="BQ403"/>
      <c r="BR403"/>
      <c r="BS403"/>
      <c r="BT403"/>
      <c r="BU403"/>
      <c r="BV403"/>
      <c r="BW403"/>
      <c r="BX403"/>
    </row>
    <row r="404" spans="41:76" x14ac:dyDescent="0.45">
      <c r="AO404"/>
      <c r="AP404"/>
      <c r="AQ404"/>
      <c r="AR404"/>
      <c r="AS404"/>
      <c r="AT404"/>
      <c r="AU404"/>
      <c r="AV404"/>
      <c r="AW404"/>
      <c r="AX404"/>
      <c r="AY404"/>
      <c r="AZ404"/>
      <c r="BA404"/>
      <c r="BB404"/>
      <c r="BC404"/>
      <c r="BD404"/>
      <c r="BE404"/>
      <c r="BF404"/>
      <c r="BG404"/>
      <c r="BH404"/>
      <c r="BI404"/>
      <c r="BJ404"/>
      <c r="BK404"/>
      <c r="BL404"/>
      <c r="BM404"/>
      <c r="BN404"/>
      <c r="BO404"/>
      <c r="BP404"/>
      <c r="BQ404"/>
      <c r="BR404"/>
      <c r="BS404"/>
      <c r="BT404"/>
      <c r="BU404"/>
      <c r="BV404"/>
      <c r="BW404"/>
      <c r="BX404"/>
    </row>
    <row r="405" spans="41:76" x14ac:dyDescent="0.45">
      <c r="AO405"/>
      <c r="AP405"/>
      <c r="AQ405"/>
      <c r="AR405"/>
      <c r="AS405"/>
      <c r="AT405"/>
      <c r="AU405"/>
      <c r="AV405"/>
      <c r="AW405"/>
      <c r="AX405"/>
      <c r="AY405"/>
      <c r="AZ405"/>
      <c r="BA405"/>
      <c r="BB405"/>
      <c r="BC405"/>
      <c r="BD405"/>
      <c r="BE405"/>
      <c r="BF405"/>
      <c r="BG405"/>
      <c r="BH405"/>
      <c r="BI405"/>
      <c r="BJ405"/>
      <c r="BK405"/>
      <c r="BL405"/>
      <c r="BM405"/>
      <c r="BN405"/>
      <c r="BO405"/>
      <c r="BP405"/>
      <c r="BQ405"/>
      <c r="BR405"/>
      <c r="BS405"/>
      <c r="BT405"/>
      <c r="BU405"/>
      <c r="BV405"/>
      <c r="BW405"/>
      <c r="BX405"/>
    </row>
    <row r="406" spans="41:76" x14ac:dyDescent="0.45">
      <c r="AO406"/>
      <c r="AP406"/>
      <c r="AQ406"/>
      <c r="AR406"/>
      <c r="AS406"/>
      <c r="AT406"/>
      <c r="AU406"/>
      <c r="AV406"/>
      <c r="AW406"/>
      <c r="AX406"/>
      <c r="AY406"/>
      <c r="AZ406"/>
      <c r="BA406"/>
      <c r="BB406"/>
      <c r="BC406"/>
      <c r="BD406"/>
      <c r="BE406"/>
      <c r="BF406"/>
      <c r="BG406"/>
      <c r="BH406"/>
      <c r="BI406"/>
      <c r="BJ406"/>
      <c r="BK406"/>
      <c r="BL406"/>
      <c r="BM406"/>
      <c r="BN406"/>
      <c r="BO406"/>
      <c r="BP406"/>
      <c r="BQ406"/>
      <c r="BR406"/>
      <c r="BS406"/>
      <c r="BT406"/>
      <c r="BU406"/>
      <c r="BV406"/>
      <c r="BW406"/>
      <c r="BX406"/>
    </row>
    <row r="407" spans="41:76" x14ac:dyDescent="0.45">
      <c r="AO407"/>
      <c r="AP407"/>
      <c r="AQ407"/>
      <c r="AR407"/>
      <c r="AS407"/>
      <c r="AT407"/>
      <c r="AU407"/>
      <c r="AV407"/>
      <c r="AW407"/>
      <c r="AX407"/>
      <c r="AY407"/>
      <c r="AZ407"/>
      <c r="BA407"/>
      <c r="BB407"/>
      <c r="BC407"/>
      <c r="BD407"/>
      <c r="BE407"/>
      <c r="BF407"/>
      <c r="BG407"/>
      <c r="BH407"/>
      <c r="BI407"/>
      <c r="BJ407"/>
      <c r="BK407"/>
      <c r="BL407"/>
      <c r="BM407"/>
      <c r="BN407"/>
      <c r="BO407"/>
      <c r="BP407"/>
      <c r="BQ407"/>
      <c r="BR407"/>
      <c r="BS407"/>
      <c r="BT407"/>
      <c r="BU407"/>
      <c r="BV407"/>
      <c r="BW407"/>
      <c r="BX407"/>
    </row>
  </sheetData>
  <mergeCells count="86">
    <mergeCell ref="X31:Y31"/>
    <mergeCell ref="X32:Y32"/>
    <mergeCell ref="X33:Y33"/>
    <mergeCell ref="X2:Y2"/>
    <mergeCell ref="P2:Q2"/>
    <mergeCell ref="X29:Y29"/>
    <mergeCell ref="P29:Q29"/>
    <mergeCell ref="P30:Q30"/>
    <mergeCell ref="O28:Y28"/>
    <mergeCell ref="X30:Y30"/>
    <mergeCell ref="F2:H2"/>
    <mergeCell ref="I2:K2"/>
    <mergeCell ref="L2:N2"/>
    <mergeCell ref="D53:N53"/>
    <mergeCell ref="V2:W2"/>
    <mergeCell ref="P31:Q31"/>
    <mergeCell ref="P32:Q32"/>
    <mergeCell ref="P33:Q33"/>
    <mergeCell ref="P34:Q34"/>
    <mergeCell ref="R46:S46"/>
    <mergeCell ref="R47:S47"/>
    <mergeCell ref="R29:S29"/>
    <mergeCell ref="T29:U29"/>
    <mergeCell ref="V29:W29"/>
    <mergeCell ref="T34:U34"/>
    <mergeCell ref="T35:U35"/>
    <mergeCell ref="C1:N1"/>
    <mergeCell ref="T2:U2"/>
    <mergeCell ref="C55:G55"/>
    <mergeCell ref="R2:S2"/>
    <mergeCell ref="R30:S30"/>
    <mergeCell ref="R31:S31"/>
    <mergeCell ref="R32:S32"/>
    <mergeCell ref="R33:S33"/>
    <mergeCell ref="R34:S34"/>
    <mergeCell ref="R35:S35"/>
    <mergeCell ref="R36:S36"/>
    <mergeCell ref="R37:S37"/>
    <mergeCell ref="R38:S38"/>
    <mergeCell ref="R39:S39"/>
    <mergeCell ref="R40:S40"/>
    <mergeCell ref="C2:E2"/>
    <mergeCell ref="R43:S43"/>
    <mergeCell ref="R44:S44"/>
    <mergeCell ref="R45:S45"/>
    <mergeCell ref="T36:U36"/>
    <mergeCell ref="T37:U37"/>
    <mergeCell ref="T38:U38"/>
    <mergeCell ref="R41:S41"/>
    <mergeCell ref="R42:S42"/>
    <mergeCell ref="P46:Q46"/>
    <mergeCell ref="P47:Q47"/>
    <mergeCell ref="V30:W30"/>
    <mergeCell ref="V31:W31"/>
    <mergeCell ref="V32:W32"/>
    <mergeCell ref="V33:W33"/>
    <mergeCell ref="V34:W34"/>
    <mergeCell ref="V35:W35"/>
    <mergeCell ref="V36:W36"/>
    <mergeCell ref="V37:W37"/>
    <mergeCell ref="V38:W38"/>
    <mergeCell ref="T30:U30"/>
    <mergeCell ref="T31:U31"/>
    <mergeCell ref="T32:U32"/>
    <mergeCell ref="T33:U33"/>
    <mergeCell ref="P45:Q45"/>
    <mergeCell ref="X34:Y34"/>
    <mergeCell ref="X35:Y35"/>
    <mergeCell ref="X36:Y36"/>
    <mergeCell ref="X37:Y37"/>
    <mergeCell ref="X38:Y38"/>
    <mergeCell ref="P44:Q44"/>
    <mergeCell ref="P43:Q43"/>
    <mergeCell ref="P42:Q42"/>
    <mergeCell ref="P41:Q41"/>
    <mergeCell ref="P40:Q40"/>
    <mergeCell ref="P39:Q39"/>
    <mergeCell ref="P38:Q38"/>
    <mergeCell ref="P37:Q37"/>
    <mergeCell ref="P36:Q36"/>
    <mergeCell ref="P35:Q35"/>
    <mergeCell ref="AC1:AN1"/>
    <mergeCell ref="AC2:AE2"/>
    <mergeCell ref="AF2:AH2"/>
    <mergeCell ref="AI2:AK2"/>
    <mergeCell ref="AL2:AN2"/>
  </mergeCells>
  <phoneticPr fontId="7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E0083-0CEB-4401-859A-C347C8C7D80F}">
  <dimension ref="B1:BY98"/>
  <sheetViews>
    <sheetView topLeftCell="D1" zoomScale="64" workbookViewId="0">
      <selection activeCell="J67" sqref="J67"/>
    </sheetView>
  </sheetViews>
  <sheetFormatPr defaultRowHeight="14.25" x14ac:dyDescent="0.45"/>
  <cols>
    <col min="2" max="2" width="7.33203125" bestFit="1" customWidth="1"/>
    <col min="3" max="3" width="9.73046875" bestFit="1" customWidth="1"/>
    <col min="4" max="9" width="9.6640625" bestFit="1" customWidth="1"/>
    <col min="10" max="12" width="6.265625" bestFit="1" customWidth="1"/>
    <col min="13" max="13" width="8.6640625" bestFit="1" customWidth="1"/>
    <col min="14" max="15" width="9.6640625" bestFit="1" customWidth="1"/>
    <col min="16" max="16" width="34" bestFit="1" customWidth="1"/>
    <col min="17" max="17" width="6.86328125" bestFit="1" customWidth="1"/>
    <col min="18" max="18" width="7.33203125" bestFit="1" customWidth="1"/>
    <col min="19" max="19" width="6.86328125" bestFit="1" customWidth="1"/>
    <col min="20" max="20" width="7.33203125" bestFit="1" customWidth="1"/>
    <col min="21" max="21" width="6.86328125" bestFit="1" customWidth="1"/>
    <col min="22" max="22" width="7.33203125" bestFit="1" customWidth="1"/>
    <col min="23" max="23" width="6.86328125" bestFit="1" customWidth="1"/>
    <col min="24" max="24" width="7.33203125" bestFit="1" customWidth="1"/>
    <col min="25" max="26" width="7.33203125" customWidth="1"/>
    <col min="27" max="27" width="6.86328125" bestFit="1" customWidth="1"/>
    <col min="28" max="28" width="7.33203125" bestFit="1" customWidth="1"/>
  </cols>
  <sheetData>
    <row r="1" spans="2:77" ht="14.65" thickBot="1" x14ac:dyDescent="0.5">
      <c r="B1" s="7"/>
      <c r="C1" s="7"/>
      <c r="D1" s="177" t="s">
        <v>327</v>
      </c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7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D1" s="7"/>
      <c r="AE1" s="7"/>
      <c r="AF1" s="177" t="s">
        <v>329</v>
      </c>
      <c r="AG1" s="177"/>
      <c r="AH1" s="177"/>
      <c r="AI1" s="177"/>
      <c r="AJ1" s="177"/>
      <c r="AK1" s="177"/>
      <c r="AL1" s="177"/>
      <c r="AM1" s="177"/>
      <c r="AN1" s="177"/>
      <c r="AO1" s="177"/>
      <c r="AP1" s="177"/>
      <c r="AQ1" s="177"/>
    </row>
    <row r="2" spans="2:77" ht="14.65" thickBot="1" x14ac:dyDescent="0.5">
      <c r="B2" s="7"/>
      <c r="C2" s="7"/>
      <c r="D2" s="178" t="s">
        <v>77</v>
      </c>
      <c r="E2" s="179"/>
      <c r="F2" s="180"/>
      <c r="G2" s="178" t="s">
        <v>224</v>
      </c>
      <c r="H2" s="179"/>
      <c r="I2" s="180"/>
      <c r="J2" s="178" t="s">
        <v>79</v>
      </c>
      <c r="K2" s="179"/>
      <c r="L2" s="180"/>
      <c r="M2" s="178" t="s">
        <v>225</v>
      </c>
      <c r="N2" s="179"/>
      <c r="O2" s="180"/>
      <c r="P2" s="7"/>
      <c r="Q2" s="193" t="s">
        <v>226</v>
      </c>
      <c r="R2" s="187"/>
      <c r="S2" s="187" t="s">
        <v>227</v>
      </c>
      <c r="T2" s="187"/>
      <c r="U2" s="187" t="s">
        <v>232</v>
      </c>
      <c r="V2" s="187"/>
      <c r="W2" s="187" t="s">
        <v>231</v>
      </c>
      <c r="X2" s="187"/>
      <c r="Y2" s="187" t="s">
        <v>234</v>
      </c>
      <c r="Z2" s="192"/>
      <c r="AA2" s="187" t="s">
        <v>331</v>
      </c>
      <c r="AB2" s="192"/>
      <c r="AD2" s="7"/>
      <c r="AE2" s="7"/>
      <c r="AF2" s="178" t="s">
        <v>77</v>
      </c>
      <c r="AG2" s="179"/>
      <c r="AH2" s="180"/>
      <c r="AI2" s="178" t="s">
        <v>224</v>
      </c>
      <c r="AJ2" s="179"/>
      <c r="AK2" s="180"/>
      <c r="AL2" s="178" t="s">
        <v>79</v>
      </c>
      <c r="AM2" s="179"/>
      <c r="AN2" s="180"/>
      <c r="AO2" s="178" t="s">
        <v>328</v>
      </c>
      <c r="AP2" s="179"/>
      <c r="AQ2" s="180"/>
    </row>
    <row r="3" spans="2:77" ht="14.65" thickBot="1" x14ac:dyDescent="0.5">
      <c r="B3" s="149"/>
      <c r="C3" s="150" t="s">
        <v>89</v>
      </c>
      <c r="D3" s="151">
        <v>1.4045209999999999</v>
      </c>
      <c r="E3" s="152">
        <v>7.9158710000000001</v>
      </c>
      <c r="F3" s="153">
        <v>14.425929999999999</v>
      </c>
      <c r="G3" s="151">
        <v>21.013494999999999</v>
      </c>
      <c r="H3" s="152">
        <v>27.526178000000002</v>
      </c>
      <c r="I3" s="153">
        <v>34.040971999999996</v>
      </c>
      <c r="J3" s="151">
        <v>40.616371999999998</v>
      </c>
      <c r="K3" s="152">
        <v>47.133957000000002</v>
      </c>
      <c r="L3" s="153">
        <v>53.653551999999998</v>
      </c>
      <c r="M3" s="151">
        <v>60.231383000000001</v>
      </c>
      <c r="N3" s="152">
        <v>66.752581000000006</v>
      </c>
      <c r="O3" s="153">
        <v>73.270407000000006</v>
      </c>
      <c r="P3" s="154"/>
      <c r="Q3" s="157" t="s">
        <v>176</v>
      </c>
      <c r="R3" s="155" t="s">
        <v>157</v>
      </c>
      <c r="S3" s="157" t="s">
        <v>176</v>
      </c>
      <c r="T3" s="155" t="s">
        <v>157</v>
      </c>
      <c r="U3" s="154" t="s">
        <v>176</v>
      </c>
      <c r="V3" s="155" t="s">
        <v>157</v>
      </c>
      <c r="W3" s="154" t="s">
        <v>176</v>
      </c>
      <c r="X3" s="155" t="s">
        <v>157</v>
      </c>
      <c r="Y3" s="154" t="s">
        <v>176</v>
      </c>
      <c r="Z3" s="156" t="s">
        <v>157</v>
      </c>
      <c r="AA3" s="154" t="s">
        <v>176</v>
      </c>
      <c r="AB3" s="156" t="s">
        <v>157</v>
      </c>
      <c r="AD3" s="149"/>
      <c r="AE3" s="150" t="s">
        <v>89</v>
      </c>
      <c r="AF3" s="151">
        <v>1.4045209999999999</v>
      </c>
      <c r="AG3" s="152">
        <v>7.9158710000000001</v>
      </c>
      <c r="AH3" s="153">
        <v>14.425929999999999</v>
      </c>
      <c r="AI3" s="151">
        <v>21.013494999999999</v>
      </c>
      <c r="AJ3" s="152">
        <v>27.526178000000002</v>
      </c>
      <c r="AK3" s="153">
        <v>34.040971999999996</v>
      </c>
      <c r="AL3" s="151">
        <v>40.616371999999998</v>
      </c>
      <c r="AM3" s="152">
        <v>47.133957000000002</v>
      </c>
      <c r="AN3" s="153">
        <v>53.653551999999998</v>
      </c>
      <c r="AO3" s="151">
        <v>60.231383000000001</v>
      </c>
      <c r="AP3" s="152">
        <v>66.752581000000006</v>
      </c>
      <c r="AQ3" s="153">
        <v>73.270407000000006</v>
      </c>
    </row>
    <row r="4" spans="2:77" x14ac:dyDescent="0.45">
      <c r="B4" s="127" t="s">
        <v>176</v>
      </c>
      <c r="C4" s="128" t="s">
        <v>177</v>
      </c>
      <c r="D4" s="129">
        <v>41.896830000000001</v>
      </c>
      <c r="E4" s="129">
        <v>42.55059</v>
      </c>
      <c r="F4" s="130">
        <v>44.232039999999998</v>
      </c>
      <c r="G4" s="131"/>
      <c r="H4" s="129"/>
      <c r="I4" s="130"/>
      <c r="J4" s="131">
        <v>106.8317</v>
      </c>
      <c r="K4" s="129">
        <v>88.946950000000001</v>
      </c>
      <c r="L4" s="130">
        <v>84.773570000000007</v>
      </c>
      <c r="M4" s="131">
        <v>17.321490000000001</v>
      </c>
      <c r="N4" s="129">
        <v>19.57338</v>
      </c>
      <c r="O4" s="130">
        <v>20.70598</v>
      </c>
      <c r="P4" s="107" t="s">
        <v>201</v>
      </c>
      <c r="Q4" s="100">
        <f>AVERAGE(D4:F4)-AVERAGE(M4:O4)</f>
        <v>23.692870000000006</v>
      </c>
      <c r="R4" s="101">
        <f>AVERAGE(D28:F28)-AVERAGE(M28:O28)</f>
        <v>21.876586666666665</v>
      </c>
      <c r="S4" s="100"/>
      <c r="T4" s="101"/>
      <c r="U4" s="100">
        <f>AVERAGE(J4:L4)-AVERAGE(M4:O4)</f>
        <v>74.317123333333342</v>
      </c>
      <c r="V4" s="101">
        <f>AVERAGE(J28:L28)-AVERAGE(M28:O28)</f>
        <v>73.762513333333317</v>
      </c>
      <c r="W4" s="100">
        <f>AVERAGE(J4:L4)-AVERAGE(D4:F4)</f>
        <v>50.624253333333336</v>
      </c>
      <c r="X4" s="101">
        <f>AVERAGE(J28:L28)-AVERAGE(D28:F28)</f>
        <v>51.885926666666656</v>
      </c>
      <c r="Y4" s="100"/>
      <c r="Z4" s="101"/>
      <c r="AA4" s="100">
        <f>AVERAGE(M4:O4)</f>
        <v>19.200283333333331</v>
      </c>
      <c r="AB4" s="101">
        <f>AVERAGE(M28:O28)</f>
        <v>18.687493333333332</v>
      </c>
      <c r="AD4" s="127" t="s">
        <v>176</v>
      </c>
      <c r="AE4" s="128" t="s">
        <v>177</v>
      </c>
      <c r="AF4" s="129">
        <v>77.407629999999997</v>
      </c>
      <c r="AG4" s="129">
        <v>75.841769999999997</v>
      </c>
      <c r="AH4" s="130">
        <v>75.406409999999994</v>
      </c>
      <c r="AI4" s="131">
        <v>82.303460000000001</v>
      </c>
      <c r="AJ4" s="129">
        <v>85.236329999999995</v>
      </c>
      <c r="AK4" s="130">
        <v>88.275379999999998</v>
      </c>
      <c r="AL4" s="131">
        <v>93.415850000000006</v>
      </c>
      <c r="AM4" s="129">
        <v>97.877330000000001</v>
      </c>
      <c r="AN4" s="130">
        <v>97.277569999999997</v>
      </c>
      <c r="AO4" s="131">
        <v>94.217550000000003</v>
      </c>
      <c r="AP4" s="129">
        <v>94.393219999999999</v>
      </c>
      <c r="AQ4" s="130">
        <v>94.505260000000007</v>
      </c>
    </row>
    <row r="5" spans="2:77" x14ac:dyDescent="0.45">
      <c r="B5" s="127"/>
      <c r="C5" s="128" t="s">
        <v>178</v>
      </c>
      <c r="D5" s="129">
        <v>41.247230000000002</v>
      </c>
      <c r="E5" s="129">
        <v>39.663429999999998</v>
      </c>
      <c r="F5" s="130">
        <v>37.741399999999999</v>
      </c>
      <c r="G5" s="131"/>
      <c r="H5" s="129"/>
      <c r="I5" s="130"/>
      <c r="J5" s="131">
        <v>69.795370000000005</v>
      </c>
      <c r="K5" s="129">
        <v>68.894620000000003</v>
      </c>
      <c r="L5" s="130">
        <v>68.904939999999996</v>
      </c>
      <c r="M5" s="131">
        <v>19.765789999999999</v>
      </c>
      <c r="N5" s="129">
        <v>21.58137</v>
      </c>
      <c r="O5" s="130">
        <v>21.762029999999999</v>
      </c>
      <c r="P5" s="107"/>
      <c r="Q5" s="100">
        <f t="shared" ref="Q5:Q21" si="0">AVERAGE(D5:F5)-AVERAGE(M5:O5)</f>
        <v>18.514290000000006</v>
      </c>
      <c r="R5" s="101">
        <f t="shared" ref="R5:R21" si="1">AVERAGE(D29:F29)-AVERAGE(M29:O29)</f>
        <v>19.887569999999993</v>
      </c>
      <c r="S5" s="100"/>
      <c r="T5" s="101"/>
      <c r="U5" s="100">
        <f t="shared" ref="U5:U21" si="2">AVERAGE(J5:L5)-AVERAGE(M5:O5)</f>
        <v>48.161913333333345</v>
      </c>
      <c r="V5" s="101">
        <f t="shared" ref="V5:V21" si="3">AVERAGE(J29:L29)-AVERAGE(M29:O29)</f>
        <v>58.772543333333331</v>
      </c>
      <c r="W5" s="100">
        <f t="shared" ref="W5:W21" si="4">AVERAGE(J5:L5)-AVERAGE(D5:F5)</f>
        <v>29.647623333333335</v>
      </c>
      <c r="X5" s="101">
        <f t="shared" ref="X5:X21" si="5">AVERAGE(J29:L29)-AVERAGE(D29:F29)</f>
        <v>38.884973333333335</v>
      </c>
      <c r="Y5" s="100"/>
      <c r="Z5" s="101"/>
      <c r="AA5" s="100">
        <f t="shared" ref="AA5:AA16" si="6">AVERAGE(M5:O5)</f>
        <v>21.036396666666665</v>
      </c>
      <c r="AB5" s="101">
        <f t="shared" ref="AB5:AB16" si="7">AVERAGE(M29:O29)</f>
        <v>28.070600000000002</v>
      </c>
      <c r="AD5" s="127"/>
      <c r="AE5" s="128" t="s">
        <v>178</v>
      </c>
      <c r="AF5" s="129">
        <v>101.0454</v>
      </c>
      <c r="AG5" s="129">
        <v>100.8771</v>
      </c>
      <c r="AH5" s="130">
        <v>101.339</v>
      </c>
      <c r="AI5" s="131">
        <v>105.33459999999999</v>
      </c>
      <c r="AJ5" s="129">
        <v>108.9259</v>
      </c>
      <c r="AK5" s="130">
        <v>109.52379999999999</v>
      </c>
      <c r="AL5" s="131">
        <v>117.4024</v>
      </c>
      <c r="AM5" s="129">
        <v>117.2445</v>
      </c>
      <c r="AN5" s="130">
        <v>117.36360000000001</v>
      </c>
      <c r="AO5" s="131">
        <v>119.9076</v>
      </c>
      <c r="AP5" s="129">
        <v>115.902</v>
      </c>
      <c r="AQ5" s="130">
        <v>114.4033</v>
      </c>
    </row>
    <row r="6" spans="2:77" x14ac:dyDescent="0.45">
      <c r="B6" s="127"/>
      <c r="C6" s="128" t="s">
        <v>179</v>
      </c>
      <c r="D6" s="129">
        <v>110.5277</v>
      </c>
      <c r="E6" s="129">
        <v>106.7954</v>
      </c>
      <c r="F6" s="130">
        <v>105.14060000000001</v>
      </c>
      <c r="G6" s="131"/>
      <c r="H6" s="129"/>
      <c r="I6" s="130"/>
      <c r="J6" s="131">
        <v>261.67180000000002</v>
      </c>
      <c r="K6" s="129">
        <v>307.4513</v>
      </c>
      <c r="L6" s="130">
        <v>322.447</v>
      </c>
      <c r="M6" s="131">
        <v>28.597899999999999</v>
      </c>
      <c r="N6" s="129">
        <v>30.608809999999998</v>
      </c>
      <c r="O6" s="130">
        <v>32.638820000000003</v>
      </c>
      <c r="P6" s="107"/>
      <c r="Q6" s="100">
        <f t="shared" si="0"/>
        <v>76.87272333333334</v>
      </c>
      <c r="R6" s="101">
        <f t="shared" si="1"/>
        <v>101.74381666666667</v>
      </c>
      <c r="S6" s="100"/>
      <c r="T6" s="101"/>
      <c r="U6" s="100">
        <f t="shared" si="2"/>
        <v>266.57485666666668</v>
      </c>
      <c r="V6" s="101">
        <f t="shared" si="3"/>
        <v>425.59254999999996</v>
      </c>
      <c r="W6" s="100">
        <f t="shared" si="4"/>
        <v>189.70213333333334</v>
      </c>
      <c r="X6" s="101">
        <f t="shared" si="5"/>
        <v>323.84873333333331</v>
      </c>
      <c r="Y6" s="100"/>
      <c r="Z6" s="101"/>
      <c r="AA6" s="100">
        <f t="shared" si="6"/>
        <v>30.615176666666667</v>
      </c>
      <c r="AB6" s="101">
        <f t="shared" si="7"/>
        <v>26.562916666666666</v>
      </c>
      <c r="AD6" s="127"/>
      <c r="AE6" s="128" t="s">
        <v>179</v>
      </c>
      <c r="AF6" s="129">
        <v>126.14060000000001</v>
      </c>
      <c r="AG6" s="129">
        <v>127.673</v>
      </c>
      <c r="AH6" s="130">
        <v>128.43510000000001</v>
      </c>
      <c r="AI6" s="131">
        <v>137.7347</v>
      </c>
      <c r="AJ6" s="129">
        <v>139.67750000000001</v>
      </c>
      <c r="AK6" s="130">
        <v>147.215</v>
      </c>
      <c r="AL6" s="131">
        <v>164.70009999999999</v>
      </c>
      <c r="AM6" s="129">
        <v>164.5059</v>
      </c>
      <c r="AN6" s="130">
        <v>165.12020000000001</v>
      </c>
      <c r="AO6" s="131">
        <v>153.255</v>
      </c>
      <c r="AP6" s="129">
        <v>146.6062</v>
      </c>
      <c r="AQ6" s="130">
        <v>143.30950000000001</v>
      </c>
    </row>
    <row r="7" spans="2:77" x14ac:dyDescent="0.45">
      <c r="B7" s="127"/>
      <c r="C7" s="128" t="s">
        <v>180</v>
      </c>
      <c r="D7" s="129">
        <v>49.211820000000003</v>
      </c>
      <c r="E7" s="129">
        <v>50.472819999999999</v>
      </c>
      <c r="F7" s="130">
        <v>52.146979999999999</v>
      </c>
      <c r="G7" s="131"/>
      <c r="H7" s="129"/>
      <c r="I7" s="130"/>
      <c r="J7" s="131">
        <v>107.4954</v>
      </c>
      <c r="K7" s="129">
        <v>105.63979999999999</v>
      </c>
      <c r="L7" s="130">
        <v>91.410910000000001</v>
      </c>
      <c r="M7" s="131">
        <v>16.983519999999999</v>
      </c>
      <c r="N7" s="129">
        <v>17.101420000000001</v>
      </c>
      <c r="O7" s="130">
        <v>17.669630000000002</v>
      </c>
      <c r="P7" s="107"/>
      <c r="Q7" s="100">
        <f t="shared" si="0"/>
        <v>33.359016666666662</v>
      </c>
      <c r="R7" s="101">
        <f t="shared" si="1"/>
        <v>48.325709999999987</v>
      </c>
      <c r="S7" s="100"/>
      <c r="T7" s="101"/>
      <c r="U7" s="100">
        <f t="shared" si="2"/>
        <v>84.263846666666666</v>
      </c>
      <c r="V7" s="101">
        <f t="shared" si="3"/>
        <v>162.01710333333335</v>
      </c>
      <c r="W7" s="100">
        <f t="shared" si="4"/>
        <v>50.904830000000011</v>
      </c>
      <c r="X7" s="101">
        <f t="shared" si="5"/>
        <v>113.69139333333335</v>
      </c>
      <c r="Y7" s="100"/>
      <c r="Z7" s="101"/>
      <c r="AA7" s="100">
        <f t="shared" si="6"/>
        <v>17.251523333333335</v>
      </c>
      <c r="AB7" s="101">
        <f t="shared" si="7"/>
        <v>24.305163333333336</v>
      </c>
      <c r="AD7" s="127"/>
      <c r="AE7" s="128" t="s">
        <v>180</v>
      </c>
      <c r="AF7" s="129">
        <v>80.995350000000002</v>
      </c>
      <c r="AG7" s="129">
        <v>79.401510000000002</v>
      </c>
      <c r="AH7" s="130">
        <v>81.03004</v>
      </c>
      <c r="AI7" s="131">
        <v>84.113569999999996</v>
      </c>
      <c r="AJ7" s="129">
        <v>86.713340000000002</v>
      </c>
      <c r="AK7" s="130">
        <v>89.662030000000001</v>
      </c>
      <c r="AL7" s="131">
        <v>102.82640000000001</v>
      </c>
      <c r="AM7" s="129">
        <v>106.5673</v>
      </c>
      <c r="AN7" s="130">
        <v>108.08540000000001</v>
      </c>
      <c r="AO7" s="131">
        <v>107.9624</v>
      </c>
      <c r="AP7" s="129">
        <v>106.0784</v>
      </c>
      <c r="AQ7" s="130">
        <v>105.1845</v>
      </c>
    </row>
    <row r="8" spans="2:77" x14ac:dyDescent="0.45">
      <c r="B8" s="127"/>
      <c r="C8" s="128" t="s">
        <v>181</v>
      </c>
      <c r="D8" s="129">
        <v>42.40878</v>
      </c>
      <c r="E8" s="129">
        <v>43.885210000000001</v>
      </c>
      <c r="F8" s="130">
        <v>46.055489999999999</v>
      </c>
      <c r="G8" s="131"/>
      <c r="H8" s="129"/>
      <c r="I8" s="130"/>
      <c r="J8" s="131">
        <v>104.95959999999999</v>
      </c>
      <c r="K8" s="129">
        <v>93.820599999999999</v>
      </c>
      <c r="L8" s="130">
        <v>80.276079999999993</v>
      </c>
      <c r="M8" s="131">
        <v>15.755470000000001</v>
      </c>
      <c r="N8" s="129">
        <v>15.657080000000001</v>
      </c>
      <c r="O8" s="130">
        <v>18.784459999999999</v>
      </c>
      <c r="P8" s="107"/>
      <c r="Q8" s="100">
        <f t="shared" si="0"/>
        <v>27.384156666666662</v>
      </c>
      <c r="R8" s="101">
        <f t="shared" si="1"/>
        <v>43.421293333333338</v>
      </c>
      <c r="S8" s="100"/>
      <c r="T8" s="101"/>
      <c r="U8" s="100">
        <f t="shared" si="2"/>
        <v>76.286423333333317</v>
      </c>
      <c r="V8" s="101">
        <f t="shared" si="3"/>
        <v>132.78377999999998</v>
      </c>
      <c r="W8" s="100">
        <f t="shared" si="4"/>
        <v>48.902266666666655</v>
      </c>
      <c r="X8" s="101">
        <f t="shared" si="5"/>
        <v>89.362486666666655</v>
      </c>
      <c r="Y8" s="100"/>
      <c r="Z8" s="101"/>
      <c r="AA8" s="100">
        <f t="shared" si="6"/>
        <v>16.732336666666669</v>
      </c>
      <c r="AB8" s="101">
        <f t="shared" si="7"/>
        <v>27.163586666666664</v>
      </c>
      <c r="AD8" s="127"/>
      <c r="AE8" s="128" t="s">
        <v>181</v>
      </c>
      <c r="AF8" s="129">
        <v>79.026070000000004</v>
      </c>
      <c r="AG8" s="129">
        <v>77.496229999999997</v>
      </c>
      <c r="AH8" s="130">
        <v>76.940489999999997</v>
      </c>
      <c r="AI8" s="131">
        <v>79.98509</v>
      </c>
      <c r="AJ8" s="129">
        <v>79.403419999999997</v>
      </c>
      <c r="AK8" s="130">
        <v>84.24</v>
      </c>
      <c r="AL8" s="131">
        <v>100.1906</v>
      </c>
      <c r="AM8" s="129">
        <v>110.0044</v>
      </c>
      <c r="AN8" s="130">
        <v>111.6835</v>
      </c>
      <c r="AO8" s="131">
        <v>106.6473</v>
      </c>
      <c r="AP8" s="129">
        <v>104.8609</v>
      </c>
      <c r="AQ8" s="130">
        <v>106.488</v>
      </c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</row>
    <row r="9" spans="2:77" x14ac:dyDescent="0.45">
      <c r="B9" s="127"/>
      <c r="C9" s="132" t="s">
        <v>182</v>
      </c>
      <c r="D9" s="129">
        <v>48.795580000000001</v>
      </c>
      <c r="E9" s="129">
        <v>46.96181</v>
      </c>
      <c r="F9" s="130">
        <v>47.315240000000003</v>
      </c>
      <c r="G9" s="131"/>
      <c r="H9" s="129"/>
      <c r="I9" s="130"/>
      <c r="J9" s="131">
        <v>91.467529999999996</v>
      </c>
      <c r="K9" s="129">
        <v>85.238579999999999</v>
      </c>
      <c r="L9" s="130">
        <v>81.331100000000006</v>
      </c>
      <c r="M9" s="131">
        <v>17.779599999999999</v>
      </c>
      <c r="N9" s="129">
        <v>19.282150000000001</v>
      </c>
      <c r="O9" s="130">
        <v>20.738340000000001</v>
      </c>
      <c r="P9" s="109"/>
      <c r="Q9" s="102">
        <f t="shared" si="0"/>
        <v>28.42418</v>
      </c>
      <c r="R9" s="103">
        <f t="shared" si="1"/>
        <v>38.18647</v>
      </c>
      <c r="S9" s="102"/>
      <c r="T9" s="103"/>
      <c r="U9" s="102">
        <f t="shared" si="2"/>
        <v>66.745706666666678</v>
      </c>
      <c r="V9" s="103">
        <f t="shared" si="3"/>
        <v>117.13486999999998</v>
      </c>
      <c r="W9" s="102">
        <f t="shared" si="4"/>
        <v>38.321526666666671</v>
      </c>
      <c r="X9" s="103">
        <f t="shared" si="5"/>
        <v>78.948399999999964</v>
      </c>
      <c r="Y9" s="102"/>
      <c r="Z9" s="103"/>
      <c r="AA9" s="102">
        <f t="shared" si="6"/>
        <v>19.266696666666668</v>
      </c>
      <c r="AB9" s="103">
        <f t="shared" si="7"/>
        <v>22.891763333333333</v>
      </c>
      <c r="AD9" s="127"/>
      <c r="AE9" s="132" t="s">
        <v>182</v>
      </c>
      <c r="AF9" s="129">
        <v>94.305570000000003</v>
      </c>
      <c r="AG9" s="129">
        <v>95.649299999999997</v>
      </c>
      <c r="AH9" s="130">
        <v>96.840990000000005</v>
      </c>
      <c r="AI9" s="131">
        <v>98.495620000000002</v>
      </c>
      <c r="AJ9" s="129">
        <v>99.353390000000005</v>
      </c>
      <c r="AK9" s="130">
        <v>103.66</v>
      </c>
      <c r="AL9" s="131">
        <v>117.6648</v>
      </c>
      <c r="AM9" s="129">
        <v>120.1819</v>
      </c>
      <c r="AN9" s="130">
        <v>120.5596</v>
      </c>
      <c r="AO9" s="131">
        <v>120.78830000000001</v>
      </c>
      <c r="AP9" s="129">
        <v>116.8216</v>
      </c>
      <c r="AQ9" s="130">
        <v>115.4935</v>
      </c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</row>
    <row r="10" spans="2:77" x14ac:dyDescent="0.45">
      <c r="B10" s="127"/>
      <c r="C10" s="133" t="s">
        <v>183</v>
      </c>
      <c r="D10" s="129">
        <v>68.594290000000001</v>
      </c>
      <c r="E10" s="129">
        <v>62.953110000000002</v>
      </c>
      <c r="F10" s="130">
        <v>59.912030000000001</v>
      </c>
      <c r="G10" s="131"/>
      <c r="H10" s="129"/>
      <c r="I10" s="130"/>
      <c r="J10" s="131">
        <v>103.277</v>
      </c>
      <c r="K10" s="129">
        <v>110.3173</v>
      </c>
      <c r="L10" s="130">
        <v>115.6985</v>
      </c>
      <c r="M10" s="131">
        <v>27.914470000000001</v>
      </c>
      <c r="N10" s="129">
        <v>25.307200000000002</v>
      </c>
      <c r="O10" s="130">
        <v>24.737909999999999</v>
      </c>
      <c r="P10" s="108" t="s">
        <v>202</v>
      </c>
      <c r="Q10" s="98">
        <f t="shared" si="0"/>
        <v>37.833283333333327</v>
      </c>
      <c r="R10" s="99">
        <f t="shared" si="1"/>
        <v>64.738273333333339</v>
      </c>
      <c r="S10" s="98"/>
      <c r="T10" s="99"/>
      <c r="U10" s="98">
        <f t="shared" si="2"/>
        <v>83.777740000000009</v>
      </c>
      <c r="V10" s="99">
        <f t="shared" si="3"/>
        <v>193.57865666666666</v>
      </c>
      <c r="W10" s="98">
        <f t="shared" si="4"/>
        <v>45.944456666666674</v>
      </c>
      <c r="X10" s="99">
        <f t="shared" si="5"/>
        <v>128.84038333333331</v>
      </c>
      <c r="Y10" s="98"/>
      <c r="Z10" s="99"/>
      <c r="AA10" s="98">
        <f t="shared" si="6"/>
        <v>25.986526666666666</v>
      </c>
      <c r="AB10" s="99">
        <f t="shared" si="7"/>
        <v>36.935743333333335</v>
      </c>
      <c r="AD10" s="127"/>
      <c r="AE10" s="133" t="s">
        <v>183</v>
      </c>
      <c r="AF10" s="129">
        <v>99.272369999999995</v>
      </c>
      <c r="AG10" s="129">
        <v>95.900490000000005</v>
      </c>
      <c r="AH10" s="130">
        <v>95.837469999999996</v>
      </c>
      <c r="AI10" s="131">
        <v>112.7376</v>
      </c>
      <c r="AJ10" s="129">
        <v>109.26649999999999</v>
      </c>
      <c r="AK10" s="130">
        <v>102.81100000000001</v>
      </c>
      <c r="AL10" s="131">
        <v>123.273</v>
      </c>
      <c r="AM10" s="129">
        <v>120.82769999999999</v>
      </c>
      <c r="AN10" s="130">
        <v>118.0059</v>
      </c>
      <c r="AO10" s="131">
        <v>114.9693</v>
      </c>
      <c r="AP10" s="129">
        <v>110.5966</v>
      </c>
      <c r="AQ10" s="130">
        <v>108.0595</v>
      </c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</row>
    <row r="11" spans="2:77" x14ac:dyDescent="0.45">
      <c r="B11" s="127"/>
      <c r="C11" s="128" t="s">
        <v>184</v>
      </c>
      <c r="D11" s="129">
        <v>91.487049999999996</v>
      </c>
      <c r="E11" s="129">
        <v>90.884180000000001</v>
      </c>
      <c r="F11" s="130">
        <v>95.948949999999996</v>
      </c>
      <c r="G11" s="131"/>
      <c r="H11" s="129"/>
      <c r="I11" s="130"/>
      <c r="J11" s="131">
        <v>223.05279999999999</v>
      </c>
      <c r="K11" s="129">
        <v>277.79770000000002</v>
      </c>
      <c r="L11" s="130">
        <v>320.3152</v>
      </c>
      <c r="M11" s="131">
        <v>55.235379999999999</v>
      </c>
      <c r="N11" s="129">
        <v>39.692459999999997</v>
      </c>
      <c r="O11" s="130">
        <v>41.111379999999997</v>
      </c>
      <c r="P11" s="107"/>
      <c r="Q11" s="100">
        <f t="shared" si="0"/>
        <v>47.426986666666664</v>
      </c>
      <c r="R11" s="101">
        <f t="shared" si="1"/>
        <v>35.439953333333335</v>
      </c>
      <c r="S11" s="100"/>
      <c r="T11" s="101"/>
      <c r="U11" s="100">
        <f t="shared" si="2"/>
        <v>228.37549333333334</v>
      </c>
      <c r="V11" s="101">
        <f t="shared" si="3"/>
        <v>148.18242333333336</v>
      </c>
      <c r="W11" s="100">
        <f t="shared" si="4"/>
        <v>180.94850666666667</v>
      </c>
      <c r="X11" s="101">
        <f t="shared" si="5"/>
        <v>112.74247000000001</v>
      </c>
      <c r="Y11" s="100"/>
      <c r="Z11" s="101"/>
      <c r="AA11" s="100">
        <f t="shared" si="6"/>
        <v>45.346406666666667</v>
      </c>
      <c r="AB11" s="101">
        <f t="shared" si="7"/>
        <v>28.744309999999999</v>
      </c>
      <c r="AD11" s="127"/>
      <c r="AE11" s="128" t="s">
        <v>184</v>
      </c>
      <c r="AF11" s="129">
        <v>135.3021</v>
      </c>
      <c r="AG11" s="129">
        <v>134.98259999999999</v>
      </c>
      <c r="AH11" s="130">
        <v>137.3398</v>
      </c>
      <c r="AI11" s="131">
        <v>152.22380000000001</v>
      </c>
      <c r="AJ11" s="129">
        <v>154.82079999999999</v>
      </c>
      <c r="AK11" s="130">
        <v>154.7253</v>
      </c>
      <c r="AL11" s="131">
        <v>152.49799999999999</v>
      </c>
      <c r="AM11" s="129">
        <v>149.7114</v>
      </c>
      <c r="AN11" s="130">
        <v>147.5949</v>
      </c>
      <c r="AO11" s="131">
        <v>161.66900000000001</v>
      </c>
      <c r="AP11" s="129">
        <v>153.09530000000001</v>
      </c>
      <c r="AQ11" s="130">
        <v>155.16720000000001</v>
      </c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</row>
    <row r="12" spans="2:77" x14ac:dyDescent="0.45">
      <c r="B12" s="127"/>
      <c r="C12" s="128" t="s">
        <v>185</v>
      </c>
      <c r="D12" s="129">
        <v>49.11889</v>
      </c>
      <c r="E12" s="129">
        <v>45.852449999999997</v>
      </c>
      <c r="F12" s="130">
        <v>42.336570000000002</v>
      </c>
      <c r="G12" s="131"/>
      <c r="H12" s="129"/>
      <c r="I12" s="130"/>
      <c r="J12" s="131">
        <v>78.161519999999996</v>
      </c>
      <c r="K12" s="129">
        <v>86.021360000000001</v>
      </c>
      <c r="L12" s="130">
        <v>91.615889999999993</v>
      </c>
      <c r="M12" s="131">
        <v>27.82281</v>
      </c>
      <c r="N12" s="129">
        <v>27.190860000000001</v>
      </c>
      <c r="O12" s="130">
        <v>26.04524</v>
      </c>
      <c r="P12" s="107"/>
      <c r="Q12" s="100">
        <f t="shared" si="0"/>
        <v>18.749666666666666</v>
      </c>
      <c r="R12" s="101">
        <f t="shared" si="1"/>
        <v>29.300116666666664</v>
      </c>
      <c r="S12" s="100"/>
      <c r="T12" s="101"/>
      <c r="U12" s="100">
        <f t="shared" si="2"/>
        <v>58.246619999999993</v>
      </c>
      <c r="V12" s="101">
        <f t="shared" si="3"/>
        <v>49.005600000000001</v>
      </c>
      <c r="W12" s="100">
        <f t="shared" si="4"/>
        <v>39.49695333333333</v>
      </c>
      <c r="X12" s="101">
        <f t="shared" si="5"/>
        <v>19.705483333333341</v>
      </c>
      <c r="Y12" s="100"/>
      <c r="Z12" s="101"/>
      <c r="AA12" s="100">
        <f t="shared" si="6"/>
        <v>27.019636666666667</v>
      </c>
      <c r="AB12" s="101">
        <f t="shared" si="7"/>
        <v>19.810156666666668</v>
      </c>
      <c r="AD12" s="127"/>
      <c r="AE12" s="128" t="s">
        <v>185</v>
      </c>
      <c r="AF12" s="129">
        <v>108.35169999999999</v>
      </c>
      <c r="AG12" s="129">
        <v>104.0667</v>
      </c>
      <c r="AH12" s="130">
        <v>102.8235</v>
      </c>
      <c r="AI12" s="131">
        <v>114.7735</v>
      </c>
      <c r="AJ12" s="129">
        <v>113.9614</v>
      </c>
      <c r="AK12" s="130">
        <v>109.27379999999999</v>
      </c>
      <c r="AL12" s="131">
        <v>141.9579</v>
      </c>
      <c r="AM12" s="129">
        <v>134.05699999999999</v>
      </c>
      <c r="AN12" s="130">
        <v>127.8604</v>
      </c>
      <c r="AO12" s="131">
        <v>131.8477</v>
      </c>
      <c r="AP12" s="129">
        <v>124.9894</v>
      </c>
      <c r="AQ12" s="130">
        <v>120.1429</v>
      </c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</row>
    <row r="13" spans="2:77" x14ac:dyDescent="0.45">
      <c r="B13" s="127"/>
      <c r="C13" s="128" t="s">
        <v>186</v>
      </c>
      <c r="D13" s="129">
        <v>36.218649999999997</v>
      </c>
      <c r="E13" s="129">
        <v>32.086379999999998</v>
      </c>
      <c r="F13" s="130">
        <v>30.831939999999999</v>
      </c>
      <c r="G13" s="131"/>
      <c r="H13" s="129"/>
      <c r="I13" s="130"/>
      <c r="J13" s="131">
        <v>59.929949999999998</v>
      </c>
      <c r="K13" s="129">
        <v>63.751489999999997</v>
      </c>
      <c r="L13" s="130">
        <v>64.162019999999998</v>
      </c>
      <c r="M13" s="131">
        <v>19.129159999999999</v>
      </c>
      <c r="N13" s="129">
        <v>18.49156</v>
      </c>
      <c r="O13" s="130">
        <v>18.05057</v>
      </c>
      <c r="P13" s="107"/>
      <c r="Q13" s="100">
        <f t="shared" si="0"/>
        <v>14.48856</v>
      </c>
      <c r="R13" s="101">
        <f t="shared" si="1"/>
        <v>24.362916666666663</v>
      </c>
      <c r="S13" s="100"/>
      <c r="T13" s="101"/>
      <c r="U13" s="100">
        <f t="shared" si="2"/>
        <v>44.057389999999998</v>
      </c>
      <c r="V13" s="101">
        <f t="shared" si="3"/>
        <v>81.529756666666657</v>
      </c>
      <c r="W13" s="100">
        <f t="shared" si="4"/>
        <v>29.568829999999998</v>
      </c>
      <c r="X13" s="101">
        <f t="shared" si="5"/>
        <v>57.166839999999993</v>
      </c>
      <c r="Y13" s="100"/>
      <c r="Z13" s="101"/>
      <c r="AA13" s="100">
        <f t="shared" si="6"/>
        <v>18.557096666666666</v>
      </c>
      <c r="AB13" s="101">
        <f t="shared" si="7"/>
        <v>21.893523333333334</v>
      </c>
      <c r="AD13" s="127"/>
      <c r="AE13" s="128" t="s">
        <v>186</v>
      </c>
      <c r="AF13" s="129">
        <v>93.106279999999998</v>
      </c>
      <c r="AG13" s="129">
        <v>95.265090000000001</v>
      </c>
      <c r="AH13" s="130">
        <v>97.082880000000003</v>
      </c>
      <c r="AI13" s="131">
        <v>112.38760000000001</v>
      </c>
      <c r="AJ13" s="129">
        <v>116.3954</v>
      </c>
      <c r="AK13" s="130">
        <v>114.8831</v>
      </c>
      <c r="AL13" s="131">
        <v>120.7094</v>
      </c>
      <c r="AM13" s="129">
        <v>116.5034</v>
      </c>
      <c r="AN13" s="130">
        <v>113.4239</v>
      </c>
      <c r="AO13" s="131">
        <v>113.31829999999999</v>
      </c>
      <c r="AP13" s="129">
        <v>110.2209</v>
      </c>
      <c r="AQ13" s="130">
        <v>108.414</v>
      </c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</row>
    <row r="14" spans="2:77" x14ac:dyDescent="0.45">
      <c r="B14" s="127"/>
      <c r="C14" s="128" t="s">
        <v>187</v>
      </c>
      <c r="D14" s="129">
        <v>31.814219999999999</v>
      </c>
      <c r="E14" s="129">
        <v>28.702549999999999</v>
      </c>
      <c r="F14" s="130">
        <v>26.324870000000001</v>
      </c>
      <c r="G14" s="131"/>
      <c r="H14" s="129"/>
      <c r="I14" s="130"/>
      <c r="J14" s="131">
        <v>35.414610000000003</v>
      </c>
      <c r="K14" s="129">
        <v>35.403849999999998</v>
      </c>
      <c r="L14" s="130">
        <v>34.99098</v>
      </c>
      <c r="M14" s="131">
        <v>14.09056</v>
      </c>
      <c r="N14" s="129">
        <v>14.948650000000001</v>
      </c>
      <c r="O14" s="130">
        <v>14.285959999999999</v>
      </c>
      <c r="P14" s="107"/>
      <c r="Q14" s="100">
        <f t="shared" si="0"/>
        <v>14.50549</v>
      </c>
      <c r="R14" s="101">
        <f t="shared" si="1"/>
        <v>83.641999999999967</v>
      </c>
      <c r="S14" s="100"/>
      <c r="T14" s="101"/>
      <c r="U14" s="100">
        <f t="shared" si="2"/>
        <v>20.828089999999996</v>
      </c>
      <c r="V14" s="101">
        <f t="shared" si="3"/>
        <v>288.92223333333339</v>
      </c>
      <c r="W14" s="100">
        <f t="shared" si="4"/>
        <v>6.3225999999999978</v>
      </c>
      <c r="X14" s="101">
        <f t="shared" si="5"/>
        <v>205.2802333333334</v>
      </c>
      <c r="Y14" s="100"/>
      <c r="Z14" s="101"/>
      <c r="AA14" s="100">
        <f t="shared" si="6"/>
        <v>14.441723333333334</v>
      </c>
      <c r="AB14" s="101">
        <f t="shared" si="7"/>
        <v>47.96436666666667</v>
      </c>
      <c r="AD14" s="127"/>
      <c r="AE14" s="128" t="s">
        <v>187</v>
      </c>
      <c r="AF14" s="129">
        <v>76.503339999999994</v>
      </c>
      <c r="AG14" s="129">
        <v>75.714160000000007</v>
      </c>
      <c r="AH14" s="130">
        <v>74.768339999999995</v>
      </c>
      <c r="AI14" s="131">
        <v>74.268439999999998</v>
      </c>
      <c r="AJ14" s="129">
        <v>75.567350000000005</v>
      </c>
      <c r="AK14" s="130">
        <v>71.969830000000002</v>
      </c>
      <c r="AL14" s="131">
        <v>88.99212</v>
      </c>
      <c r="AM14" s="129">
        <v>86.737319999999997</v>
      </c>
      <c r="AN14" s="130">
        <v>81.456639999999993</v>
      </c>
      <c r="AO14" s="131">
        <v>79.614570000000001</v>
      </c>
      <c r="AP14" s="129">
        <v>78.332539999999995</v>
      </c>
      <c r="AQ14" s="130">
        <v>76.680099999999996</v>
      </c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</row>
    <row r="15" spans="2:77" x14ac:dyDescent="0.45">
      <c r="B15" s="127"/>
      <c r="C15" s="132" t="s">
        <v>188</v>
      </c>
      <c r="D15" s="129">
        <v>61.217329999999997</v>
      </c>
      <c r="E15" s="129">
        <v>57.654890000000002</v>
      </c>
      <c r="F15" s="130">
        <v>57.887160000000002</v>
      </c>
      <c r="G15" s="131"/>
      <c r="H15" s="129"/>
      <c r="I15" s="130"/>
      <c r="J15" s="131">
        <v>118.02970000000001</v>
      </c>
      <c r="K15" s="129">
        <v>129.0258</v>
      </c>
      <c r="L15" s="130">
        <v>136.98840000000001</v>
      </c>
      <c r="M15" s="131">
        <v>26.801970000000001</v>
      </c>
      <c r="N15" s="129">
        <v>26.452110000000001</v>
      </c>
      <c r="O15" s="130">
        <v>25.879159999999999</v>
      </c>
      <c r="P15" s="109"/>
      <c r="Q15" s="102">
        <f t="shared" si="0"/>
        <v>32.542046666666664</v>
      </c>
      <c r="R15" s="103">
        <f t="shared" si="1"/>
        <v>45.714103333333334</v>
      </c>
      <c r="S15" s="102"/>
      <c r="T15" s="103"/>
      <c r="U15" s="102">
        <f t="shared" si="2"/>
        <v>101.63688666666667</v>
      </c>
      <c r="V15" s="103">
        <f t="shared" si="3"/>
        <v>263.16779000000002</v>
      </c>
      <c r="W15" s="102">
        <f t="shared" si="4"/>
        <v>69.094840000000005</v>
      </c>
      <c r="X15" s="103">
        <f t="shared" si="5"/>
        <v>217.45368666666673</v>
      </c>
      <c r="Y15" s="102"/>
      <c r="Z15" s="103"/>
      <c r="AA15" s="102">
        <f t="shared" si="6"/>
        <v>26.377746666666667</v>
      </c>
      <c r="AB15" s="103">
        <f t="shared" si="7"/>
        <v>38.140909999999998</v>
      </c>
      <c r="AD15" s="127"/>
      <c r="AE15" s="132" t="s">
        <v>188</v>
      </c>
      <c r="AF15" s="129">
        <v>109.4915</v>
      </c>
      <c r="AG15" s="129">
        <v>108.7135</v>
      </c>
      <c r="AH15" s="130">
        <v>109.4046</v>
      </c>
      <c r="AI15" s="131">
        <v>113.3395</v>
      </c>
      <c r="AJ15" s="129">
        <v>113.6499</v>
      </c>
      <c r="AK15" s="130">
        <v>107.8429</v>
      </c>
      <c r="AL15" s="131">
        <v>127.96250000000001</v>
      </c>
      <c r="AM15" s="129">
        <v>126.2397</v>
      </c>
      <c r="AN15" s="130">
        <v>123.89570000000001</v>
      </c>
      <c r="AO15" s="131">
        <v>123.3887</v>
      </c>
      <c r="AP15" s="129">
        <v>117.6241</v>
      </c>
      <c r="AQ15" s="130">
        <v>114.70310000000001</v>
      </c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</row>
    <row r="16" spans="2:77" x14ac:dyDescent="0.45">
      <c r="B16" s="127"/>
      <c r="C16" s="133" t="s">
        <v>189</v>
      </c>
      <c r="D16" s="129">
        <v>35.03295</v>
      </c>
      <c r="E16" s="129">
        <v>30.802119999999999</v>
      </c>
      <c r="F16" s="130">
        <v>29.394559999999998</v>
      </c>
      <c r="G16" s="131">
        <v>27.73161</v>
      </c>
      <c r="H16" s="129">
        <v>27.55678</v>
      </c>
      <c r="I16" s="130">
        <v>27.090209999999999</v>
      </c>
      <c r="J16" s="131">
        <v>110.6915</v>
      </c>
      <c r="K16" s="129">
        <v>84.743200000000002</v>
      </c>
      <c r="L16" s="130">
        <v>68.042249999999996</v>
      </c>
      <c r="M16" s="131">
        <v>16.78856</v>
      </c>
      <c r="N16" s="129">
        <v>12.75123</v>
      </c>
      <c r="O16" s="130">
        <v>15.4664</v>
      </c>
      <c r="P16" s="108" t="s">
        <v>203</v>
      </c>
      <c r="Q16" s="98">
        <f t="shared" si="0"/>
        <v>16.741146666666666</v>
      </c>
      <c r="R16" s="99">
        <f t="shared" si="1"/>
        <v>25.442575666666663</v>
      </c>
      <c r="S16" s="98">
        <f t="shared" ref="S16:S27" si="8">AVERAGE(D16:F16)-AVERAGE(G16:I16)</f>
        <v>4.2836766666666648</v>
      </c>
      <c r="T16" s="99">
        <f t="shared" ref="T16:T27" si="9">AVERAGE(D40:F40)-AVERAGE(G40:I40)</f>
        <v>16.804189999999998</v>
      </c>
      <c r="U16" s="98">
        <f t="shared" si="2"/>
        <v>72.823586666666657</v>
      </c>
      <c r="V16" s="99">
        <f t="shared" si="3"/>
        <v>41.148282333333327</v>
      </c>
      <c r="W16" s="98">
        <f t="shared" si="4"/>
        <v>56.082439999999991</v>
      </c>
      <c r="X16" s="99">
        <f t="shared" si="5"/>
        <v>15.705706666666664</v>
      </c>
      <c r="Y16" s="98">
        <f t="shared" ref="Y16:Y21" si="10">AVERAGE(G16:I16)-AVERAGE(M16:O16)</f>
        <v>12.457470000000002</v>
      </c>
      <c r="Z16" s="99">
        <f t="shared" ref="Z16:Z21" si="11">AVERAGE(G40:I40)-AVERAGE(M40:O40)</f>
        <v>8.6383856666666663</v>
      </c>
      <c r="AA16" s="98">
        <f t="shared" si="6"/>
        <v>15.002063333333334</v>
      </c>
      <c r="AB16" s="99">
        <f t="shared" si="7"/>
        <v>11.998467666666668</v>
      </c>
      <c r="AD16" s="127"/>
      <c r="AE16" s="133" t="s">
        <v>189</v>
      </c>
      <c r="AF16" s="129">
        <v>81.674930000000003</v>
      </c>
      <c r="AG16" s="129">
        <v>80.644940000000005</v>
      </c>
      <c r="AH16" s="130">
        <v>83.340869999999995</v>
      </c>
      <c r="AI16" s="131">
        <v>105.8954</v>
      </c>
      <c r="AJ16" s="129">
        <v>99.160269999999997</v>
      </c>
      <c r="AK16" s="130">
        <v>94.659959999999998</v>
      </c>
      <c r="AL16" s="131">
        <v>87.187839999999994</v>
      </c>
      <c r="AM16" s="129">
        <v>87.404790000000006</v>
      </c>
      <c r="AN16" s="130">
        <v>85.938069999999996</v>
      </c>
      <c r="AO16" s="131">
        <v>99.377690000000001</v>
      </c>
      <c r="AP16" s="129">
        <v>91.205609999999993</v>
      </c>
      <c r="AQ16" s="130">
        <v>76.492369999999994</v>
      </c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</row>
    <row r="17" spans="2:77" x14ac:dyDescent="0.45">
      <c r="B17" s="127"/>
      <c r="C17" s="128" t="s">
        <v>190</v>
      </c>
      <c r="D17" s="129">
        <v>45.086269999999999</v>
      </c>
      <c r="E17" s="129">
        <v>41.46707</v>
      </c>
      <c r="F17" s="130">
        <v>35.401220000000002</v>
      </c>
      <c r="G17" s="131">
        <v>39.867919999999998</v>
      </c>
      <c r="H17" s="129">
        <v>34.063490000000002</v>
      </c>
      <c r="I17" s="130">
        <v>40.6374</v>
      </c>
      <c r="J17" s="131">
        <v>56.902230000000003</v>
      </c>
      <c r="K17" s="129">
        <v>54.610480000000003</v>
      </c>
      <c r="L17" s="130">
        <v>63.578270000000003</v>
      </c>
      <c r="M17" s="131">
        <v>57.445039999999999</v>
      </c>
      <c r="N17" s="129">
        <v>36.976199999999999</v>
      </c>
      <c r="O17" s="130">
        <v>25.140989999999999</v>
      </c>
      <c r="P17" s="107"/>
      <c r="Q17" s="100">
        <f t="shared" si="0"/>
        <v>0.79744333333333373</v>
      </c>
      <c r="R17" s="101">
        <f t="shared" si="1"/>
        <v>48.657183333333315</v>
      </c>
      <c r="S17" s="100">
        <f t="shared" si="8"/>
        <v>2.4619166666666672</v>
      </c>
      <c r="T17" s="101">
        <f t="shared" si="9"/>
        <v>56.516169999999988</v>
      </c>
      <c r="U17" s="100">
        <f t="shared" si="2"/>
        <v>18.509583333333339</v>
      </c>
      <c r="V17" s="101">
        <f t="shared" si="3"/>
        <v>69.872996666666666</v>
      </c>
      <c r="W17" s="100">
        <f t="shared" si="4"/>
        <v>17.712140000000005</v>
      </c>
      <c r="X17" s="101">
        <f t="shared" si="5"/>
        <v>21.215813333333358</v>
      </c>
      <c r="Y17" s="100">
        <f t="shared" si="10"/>
        <v>-1.6644733333333335</v>
      </c>
      <c r="Z17" s="101">
        <f t="shared" si="11"/>
        <v>-7.8589866666666701</v>
      </c>
      <c r="AA17" s="100">
        <f>AVERAGE(M17:O17)</f>
        <v>39.854076666666664</v>
      </c>
      <c r="AB17" s="101">
        <f>AVERAGE(M41:O41)</f>
        <v>38.043770000000002</v>
      </c>
      <c r="AD17" s="127"/>
      <c r="AE17" s="128" t="s">
        <v>190</v>
      </c>
      <c r="AF17" s="129">
        <v>36.464799999999997</v>
      </c>
      <c r="AG17" s="129">
        <v>37.876109999999997</v>
      </c>
      <c r="AH17" s="130">
        <v>40.449150000000003</v>
      </c>
      <c r="AI17" s="131">
        <v>78.890219999999999</v>
      </c>
      <c r="AJ17" s="129">
        <v>75.651840000000007</v>
      </c>
      <c r="AK17" s="130">
        <v>68.64546</v>
      </c>
      <c r="AL17" s="131">
        <v>59.827939999999998</v>
      </c>
      <c r="AM17" s="129">
        <v>60.54345</v>
      </c>
      <c r="AN17" s="130">
        <v>61.856250000000003</v>
      </c>
      <c r="AO17" s="131">
        <v>81.858459999999994</v>
      </c>
      <c r="AP17" s="129">
        <v>74.662239999999997</v>
      </c>
      <c r="AQ17" s="130">
        <v>61.960929999999998</v>
      </c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</row>
    <row r="18" spans="2:77" x14ac:dyDescent="0.45">
      <c r="B18" s="127"/>
      <c r="C18" s="128" t="s">
        <v>191</v>
      </c>
      <c r="D18" s="129">
        <v>62.518810000000002</v>
      </c>
      <c r="E18" s="129">
        <v>56.666930000000001</v>
      </c>
      <c r="F18" s="130">
        <v>52.071669999999997</v>
      </c>
      <c r="G18" s="131">
        <v>35.063189999999999</v>
      </c>
      <c r="H18" s="129">
        <v>36.137050000000002</v>
      </c>
      <c r="I18" s="130">
        <v>25.042719999999999</v>
      </c>
      <c r="J18" s="131">
        <v>101.831</v>
      </c>
      <c r="K18" s="129">
        <v>91.226320000000001</v>
      </c>
      <c r="L18" s="130">
        <v>88.483919999999998</v>
      </c>
      <c r="M18" s="131">
        <v>68.740799999999993</v>
      </c>
      <c r="N18" s="129">
        <v>30.161079999999998</v>
      </c>
      <c r="O18" s="130">
        <v>23.748429999999999</v>
      </c>
      <c r="P18" s="107"/>
      <c r="Q18" s="100">
        <f t="shared" si="0"/>
        <v>16.20236666666667</v>
      </c>
      <c r="R18" s="101">
        <f t="shared" si="1"/>
        <v>24.26671666666666</v>
      </c>
      <c r="S18" s="100">
        <f t="shared" si="8"/>
        <v>25.004816666666663</v>
      </c>
      <c r="T18" s="101">
        <f t="shared" si="9"/>
        <v>32.238473333333324</v>
      </c>
      <c r="U18" s="100">
        <f t="shared" si="2"/>
        <v>52.963643333333344</v>
      </c>
      <c r="V18" s="101">
        <f t="shared" si="3"/>
        <v>67.93407000000002</v>
      </c>
      <c r="W18" s="100">
        <f t="shared" si="4"/>
        <v>36.761276666666674</v>
      </c>
      <c r="X18" s="101">
        <f t="shared" si="5"/>
        <v>43.667353333333352</v>
      </c>
      <c r="Y18" s="100">
        <f t="shared" si="10"/>
        <v>-8.8024499999999932</v>
      </c>
      <c r="Z18" s="101">
        <f t="shared" si="11"/>
        <v>-7.9717566666666642</v>
      </c>
      <c r="AA18" s="100">
        <f>AVERAGE(M18:O18)</f>
        <v>40.883436666666661</v>
      </c>
      <c r="AB18" s="101">
        <f>AVERAGE(M42:O42)</f>
        <v>44.848496666666669</v>
      </c>
      <c r="AD18" s="127"/>
      <c r="AE18" s="128" t="s">
        <v>191</v>
      </c>
      <c r="AF18" s="129">
        <v>96.273049999999998</v>
      </c>
      <c r="AG18" s="129">
        <v>98.188879999999997</v>
      </c>
      <c r="AH18" s="130">
        <v>98.281120000000001</v>
      </c>
      <c r="AI18" s="131">
        <v>88.814790000000002</v>
      </c>
      <c r="AJ18" s="129">
        <v>87.689949999999996</v>
      </c>
      <c r="AK18" s="130">
        <v>82.112719999999996</v>
      </c>
      <c r="AL18" s="131">
        <v>80.689400000000006</v>
      </c>
      <c r="AM18" s="129">
        <v>84.075059999999993</v>
      </c>
      <c r="AN18" s="130">
        <v>83.865430000000003</v>
      </c>
      <c r="AO18" s="131">
        <v>102.1182</v>
      </c>
      <c r="AP18" s="129">
        <v>100.6902</v>
      </c>
      <c r="AQ18" s="130">
        <v>96.690989999999999</v>
      </c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</row>
    <row r="19" spans="2:77" ht="15" customHeight="1" x14ac:dyDescent="0.45">
      <c r="B19" s="127"/>
      <c r="C19" s="128" t="s">
        <v>192</v>
      </c>
      <c r="D19" s="129">
        <v>119.11190000000001</v>
      </c>
      <c r="E19" s="129">
        <v>111.0711</v>
      </c>
      <c r="F19" s="130">
        <v>112.1776</v>
      </c>
      <c r="G19" s="131">
        <v>107.1313</v>
      </c>
      <c r="H19" s="129">
        <v>75.267420000000001</v>
      </c>
      <c r="I19" s="130">
        <v>51.92306</v>
      </c>
      <c r="J19" s="131">
        <v>232.9006</v>
      </c>
      <c r="K19" s="129">
        <v>301.2319</v>
      </c>
      <c r="L19" s="130">
        <v>286.33440000000002</v>
      </c>
      <c r="M19" s="131">
        <v>209.06</v>
      </c>
      <c r="N19" s="129">
        <v>30.475470000000001</v>
      </c>
      <c r="O19" s="130">
        <v>36.462850000000003</v>
      </c>
      <c r="P19" s="107"/>
      <c r="Q19" s="100">
        <f t="shared" si="0"/>
        <v>22.12075999999999</v>
      </c>
      <c r="R19" s="101">
        <f t="shared" si="1"/>
        <v>36.973993333333333</v>
      </c>
      <c r="S19" s="100">
        <f t="shared" si="8"/>
        <v>36.01294</v>
      </c>
      <c r="T19" s="101">
        <f t="shared" si="9"/>
        <v>56.302923333333332</v>
      </c>
      <c r="U19" s="100">
        <f t="shared" si="2"/>
        <v>181.48952666666662</v>
      </c>
      <c r="V19" s="101">
        <f t="shared" si="3"/>
        <v>179.29724333333334</v>
      </c>
      <c r="W19" s="100">
        <f t="shared" si="4"/>
        <v>159.3687666666666</v>
      </c>
      <c r="X19" s="101">
        <f t="shared" si="5"/>
        <v>142.32325</v>
      </c>
      <c r="Y19" s="100">
        <f t="shared" si="10"/>
        <v>-13.89218000000001</v>
      </c>
      <c r="Z19" s="101">
        <f t="shared" si="11"/>
        <v>-19.32893</v>
      </c>
      <c r="AA19" s="100">
        <f>AVERAGE(M19:O19)</f>
        <v>91.999440000000007</v>
      </c>
      <c r="AB19" s="101">
        <f>AVERAGE(M43:O43)</f>
        <v>62.430523333333333</v>
      </c>
      <c r="AD19" s="127"/>
      <c r="AE19" s="128" t="s">
        <v>192</v>
      </c>
      <c r="AF19" s="129">
        <v>83.190370000000001</v>
      </c>
      <c r="AG19" s="129">
        <v>86.514099999999999</v>
      </c>
      <c r="AH19" s="130">
        <v>87.930179999999993</v>
      </c>
      <c r="AI19" s="131">
        <v>102.2817</v>
      </c>
      <c r="AJ19" s="129">
        <v>98.681629999999998</v>
      </c>
      <c r="AK19" s="130">
        <v>88.289259999999999</v>
      </c>
      <c r="AL19" s="131">
        <v>62.737569999999998</v>
      </c>
      <c r="AM19" s="129">
        <v>81.838260000000005</v>
      </c>
      <c r="AN19" s="130">
        <v>77.487279999999998</v>
      </c>
      <c r="AO19" s="131">
        <v>109.9431</v>
      </c>
      <c r="AP19" s="129">
        <v>100.1027</v>
      </c>
      <c r="AQ19" s="130">
        <v>84.78922</v>
      </c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</row>
    <row r="20" spans="2:77" x14ac:dyDescent="0.45">
      <c r="B20" s="127"/>
      <c r="C20" s="128" t="s">
        <v>193</v>
      </c>
      <c r="D20" s="129">
        <v>23.319980000000001</v>
      </c>
      <c r="E20" s="129">
        <v>19.371600000000001</v>
      </c>
      <c r="F20" s="130">
        <v>18.017690000000002</v>
      </c>
      <c r="G20" s="131">
        <v>16.284549999999999</v>
      </c>
      <c r="H20" s="129">
        <v>16.46011</v>
      </c>
      <c r="I20" s="130">
        <v>19.145479999999999</v>
      </c>
      <c r="J20" s="131">
        <v>31.034490000000002</v>
      </c>
      <c r="K20" s="129">
        <v>30.813420000000001</v>
      </c>
      <c r="L20" s="130">
        <v>28.006540000000001</v>
      </c>
      <c r="M20" s="131">
        <v>11.731339999999999</v>
      </c>
      <c r="N20" s="129">
        <v>7.8053689999999998</v>
      </c>
      <c r="O20" s="130">
        <v>9.2490849999999991</v>
      </c>
      <c r="P20" s="107"/>
      <c r="Q20" s="100">
        <f t="shared" si="0"/>
        <v>10.641158666666669</v>
      </c>
      <c r="R20" s="101">
        <f t="shared" si="1"/>
        <v>22.719933333333337</v>
      </c>
      <c r="S20" s="100">
        <f t="shared" si="8"/>
        <v>2.9397100000000016</v>
      </c>
      <c r="T20" s="101">
        <f t="shared" si="9"/>
        <v>11.008736666666664</v>
      </c>
      <c r="U20" s="100">
        <f t="shared" si="2"/>
        <v>20.356218666666667</v>
      </c>
      <c r="V20" s="101">
        <f t="shared" si="3"/>
        <v>122.53077000000002</v>
      </c>
      <c r="W20" s="100">
        <f t="shared" si="4"/>
        <v>9.7150599999999976</v>
      </c>
      <c r="X20" s="101">
        <f t="shared" si="5"/>
        <v>99.810836666666674</v>
      </c>
      <c r="Y20" s="100">
        <f t="shared" si="10"/>
        <v>7.7014486666666677</v>
      </c>
      <c r="Z20" s="101">
        <f t="shared" si="11"/>
        <v>11.711196666666673</v>
      </c>
      <c r="AA20" s="100">
        <f>AVERAGE(M20:O20)</f>
        <v>9.5952646666666652</v>
      </c>
      <c r="AB20" s="101">
        <f>AVERAGE(M44:O44)</f>
        <v>53.52929666666666</v>
      </c>
      <c r="AD20" s="127"/>
      <c r="AE20" s="128" t="s">
        <v>193</v>
      </c>
      <c r="AF20" s="129">
        <v>60.774769999999997</v>
      </c>
      <c r="AG20" s="129">
        <v>61.669469999999997</v>
      </c>
      <c r="AH20" s="130">
        <v>61.572830000000003</v>
      </c>
      <c r="AI20" s="131">
        <v>60.490830000000003</v>
      </c>
      <c r="AJ20" s="129">
        <v>59.66386</v>
      </c>
      <c r="AK20" s="130">
        <v>54.216450000000002</v>
      </c>
      <c r="AL20" s="131">
        <v>46.823639999999997</v>
      </c>
      <c r="AM20" s="129">
        <v>50.39161</v>
      </c>
      <c r="AN20" s="130">
        <v>47.442349999999998</v>
      </c>
      <c r="AO20" s="131">
        <v>60.166840000000001</v>
      </c>
      <c r="AP20" s="129">
        <v>55.924979999999998</v>
      </c>
      <c r="AQ20" s="130">
        <v>52.056139999999999</v>
      </c>
    </row>
    <row r="21" spans="2:77" x14ac:dyDescent="0.45">
      <c r="B21" s="127"/>
      <c r="C21" s="132" t="s">
        <v>194</v>
      </c>
      <c r="D21" s="129">
        <v>42.120719999999999</v>
      </c>
      <c r="E21" s="129">
        <v>34.079529999999998</v>
      </c>
      <c r="F21" s="130">
        <v>29.180700000000002</v>
      </c>
      <c r="G21" s="131">
        <v>17.644490000000001</v>
      </c>
      <c r="H21" s="129">
        <v>19.312799999999999</v>
      </c>
      <c r="I21" s="130">
        <v>15.14166</v>
      </c>
      <c r="J21" s="131">
        <v>49.650689999999997</v>
      </c>
      <c r="K21" s="129">
        <v>38.356180000000002</v>
      </c>
      <c r="L21" s="130">
        <v>37.255049999999997</v>
      </c>
      <c r="M21" s="131">
        <v>10.51235</v>
      </c>
      <c r="N21" s="129">
        <v>7.7323130000000004</v>
      </c>
      <c r="O21" s="130">
        <v>10.231920000000001</v>
      </c>
      <c r="P21" s="109"/>
      <c r="Q21" s="102">
        <f t="shared" si="0"/>
        <v>25.634789000000005</v>
      </c>
      <c r="R21" s="103">
        <f t="shared" si="1"/>
        <v>20.90281666666667</v>
      </c>
      <c r="S21" s="102">
        <f t="shared" si="8"/>
        <v>17.760666666666669</v>
      </c>
      <c r="T21" s="103">
        <f t="shared" si="9"/>
        <v>15.240786666666672</v>
      </c>
      <c r="U21" s="102">
        <f t="shared" si="2"/>
        <v>32.261778999999997</v>
      </c>
      <c r="V21" s="103">
        <f t="shared" si="3"/>
        <v>28.882646666666663</v>
      </c>
      <c r="W21" s="102">
        <f t="shared" si="4"/>
        <v>6.6269899999999922</v>
      </c>
      <c r="X21" s="103">
        <f t="shared" si="5"/>
        <v>7.9798299999999927</v>
      </c>
      <c r="Y21" s="102">
        <f t="shared" si="10"/>
        <v>7.8741223333333341</v>
      </c>
      <c r="Z21" s="103">
        <f t="shared" si="11"/>
        <v>5.6620299999999979</v>
      </c>
      <c r="AA21" s="102">
        <f>AVERAGE(M21:O21)</f>
        <v>9.4921943333333321</v>
      </c>
      <c r="AB21" s="103">
        <f>AVERAGE(M45:O45)</f>
        <v>16.497006666666667</v>
      </c>
      <c r="AD21" s="127"/>
      <c r="AE21" s="132" t="s">
        <v>194</v>
      </c>
      <c r="AF21" s="129">
        <v>51.013199999999998</v>
      </c>
      <c r="AG21" s="129">
        <v>48.525120000000001</v>
      </c>
      <c r="AH21" s="130">
        <v>49.15381</v>
      </c>
      <c r="AI21" s="131">
        <v>58.843870000000003</v>
      </c>
      <c r="AJ21" s="129">
        <v>58.707720000000002</v>
      </c>
      <c r="AK21" s="130">
        <v>54.764519999999997</v>
      </c>
      <c r="AL21" s="131">
        <v>42.625929999999997</v>
      </c>
      <c r="AM21" s="129">
        <v>49.099600000000002</v>
      </c>
      <c r="AN21" s="130">
        <v>46.039450000000002</v>
      </c>
      <c r="AO21" s="131">
        <v>51.336689999999997</v>
      </c>
      <c r="AP21" s="129">
        <v>44.055059999999997</v>
      </c>
      <c r="AQ21" s="130">
        <v>41.713000000000001</v>
      </c>
    </row>
    <row r="22" spans="2:77" x14ac:dyDescent="0.45">
      <c r="B22" s="127"/>
      <c r="C22" s="133" t="s">
        <v>195</v>
      </c>
      <c r="D22" s="134">
        <v>212.67349999999999</v>
      </c>
      <c r="E22" s="134">
        <v>212.10740000000001</v>
      </c>
      <c r="F22" s="135">
        <v>222.98869999999999</v>
      </c>
      <c r="G22" s="131">
        <v>70.719530000000006</v>
      </c>
      <c r="H22" s="129">
        <v>47.929220000000001</v>
      </c>
      <c r="I22" s="130">
        <v>43.642319999999998</v>
      </c>
      <c r="J22" s="131"/>
      <c r="K22" s="129"/>
      <c r="L22" s="130"/>
      <c r="M22" s="131"/>
      <c r="N22" s="129"/>
      <c r="O22" s="130"/>
      <c r="P22" s="108" t="s">
        <v>204</v>
      </c>
      <c r="Q22" s="100"/>
      <c r="R22" s="101"/>
      <c r="S22" s="100">
        <f t="shared" si="8"/>
        <v>161.82617666666664</v>
      </c>
      <c r="T22" s="101">
        <f t="shared" si="9"/>
        <v>228.44819333333334</v>
      </c>
      <c r="U22" s="100"/>
      <c r="V22" s="101"/>
      <c r="W22" s="104"/>
      <c r="X22" s="99"/>
      <c r="Y22" s="100"/>
      <c r="Z22" s="101"/>
      <c r="AA22" s="105"/>
      <c r="AB22" s="101"/>
      <c r="AD22" s="127"/>
      <c r="AE22" s="133" t="s">
        <v>195</v>
      </c>
      <c r="AF22" s="134"/>
      <c r="AG22" s="134"/>
      <c r="AH22" s="135"/>
      <c r="AI22" s="131"/>
      <c r="AJ22" s="129"/>
      <c r="AK22" s="130"/>
      <c r="AL22" s="131"/>
      <c r="AM22" s="129"/>
      <c r="AN22" s="130"/>
      <c r="AO22" s="131"/>
      <c r="AP22" s="129"/>
      <c r="AQ22" s="130"/>
    </row>
    <row r="23" spans="2:77" x14ac:dyDescent="0.45">
      <c r="B23" s="127"/>
      <c r="C23" s="128" t="s">
        <v>196</v>
      </c>
      <c r="D23" s="134">
        <v>112.18989999999999</v>
      </c>
      <c r="E23" s="134">
        <v>107.06399999999999</v>
      </c>
      <c r="F23" s="135">
        <v>108.24039999999999</v>
      </c>
      <c r="G23" s="131">
        <v>37.267560000000003</v>
      </c>
      <c r="H23" s="129">
        <v>25.5824</v>
      </c>
      <c r="I23" s="130">
        <v>25.50168</v>
      </c>
      <c r="J23" s="131"/>
      <c r="K23" s="129"/>
      <c r="L23" s="130"/>
      <c r="M23" s="131"/>
      <c r="N23" s="129"/>
      <c r="O23" s="130"/>
      <c r="P23" s="107"/>
      <c r="Q23" s="100"/>
      <c r="R23" s="101"/>
      <c r="S23" s="100">
        <f t="shared" si="8"/>
        <v>79.714219999999983</v>
      </c>
      <c r="T23" s="101">
        <f t="shared" si="9"/>
        <v>90.670829999999995</v>
      </c>
      <c r="U23" s="100"/>
      <c r="V23" s="101"/>
      <c r="W23" s="105"/>
      <c r="X23" s="101"/>
      <c r="Y23" s="100"/>
      <c r="Z23" s="101"/>
      <c r="AA23" s="105"/>
      <c r="AB23" s="101"/>
      <c r="AD23" s="127"/>
      <c r="AE23" s="128" t="s">
        <v>196</v>
      </c>
      <c r="AF23" s="134"/>
      <c r="AG23" s="134"/>
      <c r="AH23" s="135"/>
      <c r="AI23" s="131"/>
      <c r="AJ23" s="129"/>
      <c r="AK23" s="130"/>
      <c r="AL23" s="131"/>
      <c r="AM23" s="129"/>
      <c r="AN23" s="130"/>
      <c r="AO23" s="131"/>
      <c r="AP23" s="129"/>
      <c r="AQ23" s="130"/>
    </row>
    <row r="24" spans="2:77" x14ac:dyDescent="0.45">
      <c r="B24" s="127"/>
      <c r="C24" s="128" t="s">
        <v>197</v>
      </c>
      <c r="D24" s="134">
        <v>28.484200000000001</v>
      </c>
      <c r="E24" s="134">
        <v>28.662279999999999</v>
      </c>
      <c r="F24" s="135">
        <v>30.691610000000001</v>
      </c>
      <c r="G24" s="131">
        <v>3.907346</v>
      </c>
      <c r="H24" s="129">
        <v>2.0432299999999999</v>
      </c>
      <c r="I24" s="130">
        <v>2.4277120000000001</v>
      </c>
      <c r="J24" s="131"/>
      <c r="K24" s="129"/>
      <c r="L24" s="130"/>
      <c r="M24" s="131"/>
      <c r="N24" s="129"/>
      <c r="O24" s="130"/>
      <c r="P24" s="107"/>
      <c r="Q24" s="100"/>
      <c r="R24" s="101"/>
      <c r="S24" s="100">
        <f t="shared" si="8"/>
        <v>26.486600666666668</v>
      </c>
      <c r="T24" s="101">
        <f t="shared" si="9"/>
        <v>42.945376666666675</v>
      </c>
      <c r="U24" s="100"/>
      <c r="V24" s="101"/>
      <c r="W24" s="105"/>
      <c r="X24" s="101"/>
      <c r="Y24" s="100"/>
      <c r="Z24" s="101"/>
      <c r="AA24" s="105"/>
      <c r="AB24" s="101"/>
      <c r="AD24" s="127"/>
      <c r="AE24" s="128" t="s">
        <v>197</v>
      </c>
      <c r="AF24" s="134"/>
      <c r="AG24" s="134"/>
      <c r="AH24" s="135"/>
      <c r="AI24" s="131"/>
      <c r="AJ24" s="129"/>
      <c r="AK24" s="130"/>
      <c r="AL24" s="131"/>
      <c r="AM24" s="129"/>
      <c r="AN24" s="130"/>
      <c r="AO24" s="131"/>
      <c r="AP24" s="129"/>
      <c r="AQ24" s="130"/>
    </row>
    <row r="25" spans="2:77" x14ac:dyDescent="0.45">
      <c r="B25" s="127"/>
      <c r="C25" s="128" t="s">
        <v>198</v>
      </c>
      <c r="D25" s="134">
        <v>127.8939</v>
      </c>
      <c r="E25" s="134">
        <v>134.44560000000001</v>
      </c>
      <c r="F25" s="135">
        <v>135.61750000000001</v>
      </c>
      <c r="G25" s="131">
        <v>47.953119999999998</v>
      </c>
      <c r="H25" s="129">
        <v>31.188739999999999</v>
      </c>
      <c r="I25" s="130">
        <v>27.099080000000001</v>
      </c>
      <c r="J25" s="131"/>
      <c r="K25" s="129"/>
      <c r="L25" s="130"/>
      <c r="M25" s="131"/>
      <c r="N25" s="129"/>
      <c r="O25" s="130"/>
      <c r="P25" s="107"/>
      <c r="Q25" s="100"/>
      <c r="R25" s="101"/>
      <c r="S25" s="100">
        <f t="shared" si="8"/>
        <v>97.238686666666695</v>
      </c>
      <c r="T25" s="101">
        <f t="shared" si="9"/>
        <v>149.29449</v>
      </c>
      <c r="U25" s="100"/>
      <c r="V25" s="101"/>
      <c r="W25" s="105"/>
      <c r="X25" s="101"/>
      <c r="Y25" s="100"/>
      <c r="Z25" s="101"/>
      <c r="AA25" s="105"/>
      <c r="AB25" s="101"/>
      <c r="AD25" s="127"/>
      <c r="AE25" s="128" t="s">
        <v>198</v>
      </c>
      <c r="AF25" s="134"/>
      <c r="AG25" s="134"/>
      <c r="AH25" s="135"/>
      <c r="AI25" s="131"/>
      <c r="AJ25" s="129"/>
      <c r="AK25" s="130"/>
      <c r="AL25" s="131"/>
      <c r="AM25" s="129"/>
      <c r="AN25" s="130"/>
      <c r="AO25" s="131"/>
      <c r="AP25" s="129"/>
      <c r="AQ25" s="130"/>
    </row>
    <row r="26" spans="2:77" x14ac:dyDescent="0.45">
      <c r="B26" s="127"/>
      <c r="C26" s="128" t="s">
        <v>199</v>
      </c>
      <c r="D26" s="134">
        <v>92.760909999999996</v>
      </c>
      <c r="E26" s="134">
        <v>87.082560000000001</v>
      </c>
      <c r="F26" s="135">
        <v>88.176810000000003</v>
      </c>
      <c r="G26" s="131">
        <v>20.61975</v>
      </c>
      <c r="H26" s="129">
        <v>18.33257</v>
      </c>
      <c r="I26" s="130">
        <v>19.421900000000001</v>
      </c>
      <c r="J26" s="131"/>
      <c r="K26" s="129"/>
      <c r="L26" s="130"/>
      <c r="M26" s="131"/>
      <c r="N26" s="129"/>
      <c r="O26" s="130"/>
      <c r="P26" s="107"/>
      <c r="Q26" s="100"/>
      <c r="R26" s="101"/>
      <c r="S26" s="100">
        <f t="shared" si="8"/>
        <v>69.882020000000011</v>
      </c>
      <c r="T26" s="101">
        <f t="shared" si="9"/>
        <v>105.74588666666666</v>
      </c>
      <c r="U26" s="100"/>
      <c r="V26" s="101"/>
      <c r="W26" s="105"/>
      <c r="X26" s="101"/>
      <c r="Y26" s="100"/>
      <c r="Z26" s="101"/>
      <c r="AA26" s="105"/>
      <c r="AB26" s="101"/>
      <c r="AD26" s="127"/>
      <c r="AE26" s="128" t="s">
        <v>199</v>
      </c>
      <c r="AF26" s="134"/>
      <c r="AG26" s="134"/>
      <c r="AH26" s="135"/>
      <c r="AI26" s="131"/>
      <c r="AJ26" s="129"/>
      <c r="AK26" s="130"/>
      <c r="AL26" s="131"/>
      <c r="AM26" s="129"/>
      <c r="AN26" s="130"/>
      <c r="AO26" s="131"/>
      <c r="AP26" s="129"/>
      <c r="AQ26" s="130"/>
    </row>
    <row r="27" spans="2:77" ht="14.65" thickBot="1" x14ac:dyDescent="0.5">
      <c r="B27" s="136"/>
      <c r="C27" s="137" t="s">
        <v>200</v>
      </c>
      <c r="D27" s="138">
        <v>116.9504</v>
      </c>
      <c r="E27" s="138">
        <v>109.74850000000001</v>
      </c>
      <c r="F27" s="139">
        <v>103.8625</v>
      </c>
      <c r="G27" s="140">
        <v>32.1965</v>
      </c>
      <c r="H27" s="141">
        <v>25.175429999999999</v>
      </c>
      <c r="I27" s="142">
        <v>25.02722</v>
      </c>
      <c r="J27" s="140"/>
      <c r="K27" s="141"/>
      <c r="L27" s="142"/>
      <c r="M27" s="140"/>
      <c r="N27" s="141"/>
      <c r="O27" s="142"/>
      <c r="P27" s="107"/>
      <c r="Q27" s="100"/>
      <c r="R27" s="101"/>
      <c r="S27" s="100">
        <f t="shared" si="8"/>
        <v>82.72075000000001</v>
      </c>
      <c r="T27" s="101">
        <f t="shared" si="9"/>
        <v>116.25435666666669</v>
      </c>
      <c r="U27" s="100"/>
      <c r="V27" s="101"/>
      <c r="W27" s="105"/>
      <c r="X27" s="101"/>
      <c r="Y27" s="100"/>
      <c r="Z27" s="101"/>
      <c r="AA27" s="105"/>
      <c r="AB27" s="101"/>
      <c r="AD27" s="136"/>
      <c r="AE27" s="137" t="s">
        <v>200</v>
      </c>
      <c r="AF27" s="138"/>
      <c r="AG27" s="138"/>
      <c r="AH27" s="139"/>
      <c r="AI27" s="140"/>
      <c r="AJ27" s="141"/>
      <c r="AK27" s="142"/>
      <c r="AL27" s="140"/>
      <c r="AM27" s="141"/>
      <c r="AN27" s="142"/>
      <c r="AO27" s="140"/>
      <c r="AP27" s="141"/>
      <c r="AQ27" s="142"/>
    </row>
    <row r="28" spans="2:77" ht="14.65" thickTop="1" x14ac:dyDescent="0.45">
      <c r="B28" s="110" t="s">
        <v>157</v>
      </c>
      <c r="C28" s="111" t="s">
        <v>177</v>
      </c>
      <c r="D28" s="112">
        <v>39.954810000000002</v>
      </c>
      <c r="E28" s="113">
        <v>40.069890000000001</v>
      </c>
      <c r="F28" s="114">
        <v>41.667540000000002</v>
      </c>
      <c r="G28" s="112"/>
      <c r="H28" s="113"/>
      <c r="I28" s="114"/>
      <c r="J28" s="112">
        <v>99.202960000000004</v>
      </c>
      <c r="K28" s="113">
        <v>90.130279999999999</v>
      </c>
      <c r="L28" s="114">
        <v>88.016779999999997</v>
      </c>
      <c r="M28" s="112">
        <v>16.803080000000001</v>
      </c>
      <c r="N28" s="113">
        <v>19.086829999999999</v>
      </c>
      <c r="O28" s="114">
        <v>20.17257</v>
      </c>
      <c r="P28" s="196" t="s">
        <v>219</v>
      </c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8"/>
      <c r="AD28" s="110" t="s">
        <v>157</v>
      </c>
      <c r="AE28" s="111" t="s">
        <v>177</v>
      </c>
      <c r="AF28" s="112">
        <v>82.002539999999996</v>
      </c>
      <c r="AG28" s="113">
        <v>80.770910000000001</v>
      </c>
      <c r="AH28" s="114">
        <v>80.209389999999999</v>
      </c>
      <c r="AI28" s="112">
        <v>82.364519999999999</v>
      </c>
      <c r="AJ28" s="113">
        <v>84.029949999999999</v>
      </c>
      <c r="AK28" s="114">
        <v>86.685280000000006</v>
      </c>
      <c r="AL28" s="112">
        <v>98.269390000000001</v>
      </c>
      <c r="AM28" s="113">
        <v>100.48560000000001</v>
      </c>
      <c r="AN28" s="114">
        <v>103.62560000000001</v>
      </c>
      <c r="AO28" s="112">
        <v>102.0278</v>
      </c>
      <c r="AP28" s="113">
        <v>99.43262</v>
      </c>
      <c r="AQ28" s="114">
        <v>99.05686</v>
      </c>
    </row>
    <row r="29" spans="2:77" x14ac:dyDescent="0.45">
      <c r="B29" s="4"/>
      <c r="C29" s="111" t="s">
        <v>178</v>
      </c>
      <c r="D29" s="112">
        <v>50.241549999999997</v>
      </c>
      <c r="E29" s="113">
        <v>48.068449999999999</v>
      </c>
      <c r="F29" s="114">
        <v>45.564509999999999</v>
      </c>
      <c r="G29" s="112"/>
      <c r="H29" s="113"/>
      <c r="I29" s="114"/>
      <c r="J29" s="112">
        <v>84.330860000000001</v>
      </c>
      <c r="K29" s="113">
        <v>87.634410000000003</v>
      </c>
      <c r="L29" s="114">
        <v>88.564160000000001</v>
      </c>
      <c r="M29" s="112">
        <v>27.209019999999999</v>
      </c>
      <c r="N29" s="113">
        <v>29.033110000000001</v>
      </c>
      <c r="O29" s="114">
        <v>27.969670000000001</v>
      </c>
      <c r="P29" s="27" t="s">
        <v>213</v>
      </c>
      <c r="Q29" s="190" t="str">
        <f>Q2</f>
        <v>Basal respiration</v>
      </c>
      <c r="R29" s="195"/>
      <c r="S29" s="190" t="str">
        <f>S2</f>
        <v>ATP production</v>
      </c>
      <c r="T29" s="195"/>
      <c r="U29" s="190" t="str">
        <f>U2</f>
        <v>Max respiration</v>
      </c>
      <c r="V29" s="195"/>
      <c r="W29" s="190" t="str">
        <f>W2</f>
        <v>SRC</v>
      </c>
      <c r="X29" s="195"/>
      <c r="Y29" s="190" t="str">
        <f>Y2</f>
        <v>Proton leak</v>
      </c>
      <c r="Z29" s="195"/>
      <c r="AA29" s="190" t="str">
        <f>AA2</f>
        <v>Non mito acid</v>
      </c>
      <c r="AB29" s="194"/>
      <c r="AD29" s="4"/>
      <c r="AE29" s="111" t="s">
        <v>178</v>
      </c>
      <c r="AF29" s="112">
        <v>114.4349</v>
      </c>
      <c r="AG29" s="113">
        <v>114.6361</v>
      </c>
      <c r="AH29" s="114">
        <v>115.9941</v>
      </c>
      <c r="AI29" s="112">
        <v>117.78570000000001</v>
      </c>
      <c r="AJ29" s="113">
        <v>122.9111</v>
      </c>
      <c r="AK29" s="114">
        <v>124.2552</v>
      </c>
      <c r="AL29" s="112">
        <v>140.31909999999999</v>
      </c>
      <c r="AM29" s="113">
        <v>137.4435</v>
      </c>
      <c r="AN29" s="114">
        <v>136.61689999999999</v>
      </c>
      <c r="AO29" s="112">
        <v>140.12719999999999</v>
      </c>
      <c r="AP29" s="113">
        <v>132.06</v>
      </c>
      <c r="AQ29" s="114">
        <v>128.97900000000001</v>
      </c>
    </row>
    <row r="30" spans="2:77" x14ac:dyDescent="0.45">
      <c r="B30" s="4"/>
      <c r="C30" s="111" t="s">
        <v>179</v>
      </c>
      <c r="D30" s="112">
        <v>130.34350000000001</v>
      </c>
      <c r="E30" s="113">
        <v>126.15949999999999</v>
      </c>
      <c r="F30" s="114">
        <v>128.41720000000001</v>
      </c>
      <c r="G30" s="112"/>
      <c r="H30" s="113"/>
      <c r="I30" s="114"/>
      <c r="J30" s="112">
        <v>384.88529999999997</v>
      </c>
      <c r="K30" s="113">
        <v>482.02339999999998</v>
      </c>
      <c r="L30" s="114">
        <v>489.55770000000001</v>
      </c>
      <c r="M30" s="112">
        <v>10.12711</v>
      </c>
      <c r="N30" s="113">
        <v>33.775889999999997</v>
      </c>
      <c r="O30" s="114">
        <v>35.78575</v>
      </c>
      <c r="P30" s="27" t="s">
        <v>8</v>
      </c>
      <c r="Q30" s="186" t="s">
        <v>9</v>
      </c>
      <c r="R30" s="186"/>
      <c r="S30" s="186">
        <v>1E-3</v>
      </c>
      <c r="T30" s="186"/>
      <c r="U30" s="186">
        <v>1.3899999999999999E-2</v>
      </c>
      <c r="V30" s="186"/>
      <c r="W30" s="186">
        <v>6.7000000000000002E-3</v>
      </c>
      <c r="X30" s="186"/>
      <c r="Y30" s="199">
        <v>0.5625</v>
      </c>
      <c r="Z30" s="199"/>
      <c r="AA30" s="199">
        <v>0.19639999999999999</v>
      </c>
      <c r="AB30" s="200"/>
      <c r="AD30" s="4"/>
      <c r="AE30" s="111" t="s">
        <v>179</v>
      </c>
      <c r="AF30" s="112">
        <v>131.02780000000001</v>
      </c>
      <c r="AG30" s="113">
        <v>132.41489999999999</v>
      </c>
      <c r="AH30" s="114">
        <v>134.45089999999999</v>
      </c>
      <c r="AI30" s="112">
        <v>150.12690000000001</v>
      </c>
      <c r="AJ30" s="113">
        <v>159.67920000000001</v>
      </c>
      <c r="AK30" s="114">
        <v>168.2775</v>
      </c>
      <c r="AL30" s="112">
        <v>175.10810000000001</v>
      </c>
      <c r="AM30" s="113">
        <v>174.7653</v>
      </c>
      <c r="AN30" s="114">
        <v>174.24539999999999</v>
      </c>
      <c r="AO30" s="112">
        <v>166.10419999999999</v>
      </c>
      <c r="AP30" s="113">
        <v>156.55529999999999</v>
      </c>
      <c r="AQ30" s="114">
        <v>154.7867</v>
      </c>
    </row>
    <row r="31" spans="2:77" x14ac:dyDescent="0.45">
      <c r="B31" s="4"/>
      <c r="C31" s="111" t="s">
        <v>180</v>
      </c>
      <c r="D31" s="112">
        <v>71.214569999999995</v>
      </c>
      <c r="E31" s="113">
        <v>72.277630000000002</v>
      </c>
      <c r="F31" s="114">
        <v>74.400419999999997</v>
      </c>
      <c r="G31" s="112"/>
      <c r="H31" s="113"/>
      <c r="I31" s="114"/>
      <c r="J31" s="112">
        <v>180.56280000000001</v>
      </c>
      <c r="K31" s="113">
        <v>189.3278</v>
      </c>
      <c r="L31" s="114">
        <v>189.0762</v>
      </c>
      <c r="M31" s="112">
        <v>22.525919999999999</v>
      </c>
      <c r="N31" s="113">
        <v>24.8108</v>
      </c>
      <c r="O31" s="114">
        <v>25.578769999999999</v>
      </c>
      <c r="P31" s="27" t="s">
        <v>214</v>
      </c>
      <c r="Q31" s="183" t="s">
        <v>25</v>
      </c>
      <c r="R31" s="183"/>
      <c r="S31" s="183" t="s">
        <v>25</v>
      </c>
      <c r="T31" s="183"/>
      <c r="U31" s="183" t="s">
        <v>25</v>
      </c>
      <c r="V31" s="183"/>
      <c r="W31" s="183" t="s">
        <v>25</v>
      </c>
      <c r="X31" s="183"/>
      <c r="Y31" s="199" t="s">
        <v>25</v>
      </c>
      <c r="Z31" s="199"/>
      <c r="AA31" s="199" t="s">
        <v>25</v>
      </c>
      <c r="AB31" s="200"/>
      <c r="AD31" s="4"/>
      <c r="AE31" s="111" t="s">
        <v>180</v>
      </c>
      <c r="AF31" s="112">
        <v>99.983270000000005</v>
      </c>
      <c r="AG31" s="113">
        <v>98.994590000000002</v>
      </c>
      <c r="AH31" s="114">
        <v>98.703540000000004</v>
      </c>
      <c r="AI31" s="112">
        <v>109.89100000000001</v>
      </c>
      <c r="AJ31" s="113">
        <v>107.405</v>
      </c>
      <c r="AK31" s="114">
        <v>110.2615</v>
      </c>
      <c r="AL31" s="112">
        <v>135.5626</v>
      </c>
      <c r="AM31" s="113">
        <v>140.0445</v>
      </c>
      <c r="AN31" s="114">
        <v>139.24160000000001</v>
      </c>
      <c r="AO31" s="112">
        <v>142.21850000000001</v>
      </c>
      <c r="AP31" s="113">
        <v>137.08109999999999</v>
      </c>
      <c r="AQ31" s="114">
        <v>133.49279999999999</v>
      </c>
    </row>
    <row r="32" spans="2:77" x14ac:dyDescent="0.45">
      <c r="B32" s="4"/>
      <c r="C32" s="111" t="s">
        <v>181</v>
      </c>
      <c r="D32" s="112">
        <v>68.424130000000005</v>
      </c>
      <c r="E32" s="113">
        <v>69.480239999999995</v>
      </c>
      <c r="F32" s="114">
        <v>73.850269999999995</v>
      </c>
      <c r="G32" s="112"/>
      <c r="H32" s="113"/>
      <c r="I32" s="114"/>
      <c r="J32" s="112">
        <v>155.56970000000001</v>
      </c>
      <c r="K32" s="113">
        <v>164.85249999999999</v>
      </c>
      <c r="L32" s="114">
        <v>159.41990000000001</v>
      </c>
      <c r="M32" s="112">
        <v>25.45731</v>
      </c>
      <c r="N32" s="113">
        <v>27.91197</v>
      </c>
      <c r="O32" s="114">
        <v>28.121479999999998</v>
      </c>
      <c r="P32" s="27" t="s">
        <v>13</v>
      </c>
      <c r="Q32" s="186" t="s">
        <v>14</v>
      </c>
      <c r="R32" s="186"/>
      <c r="S32" s="186" t="s">
        <v>52</v>
      </c>
      <c r="T32" s="186"/>
      <c r="U32" s="186" t="s">
        <v>16</v>
      </c>
      <c r="V32" s="186"/>
      <c r="W32" s="186" t="s">
        <v>26</v>
      </c>
      <c r="X32" s="186"/>
      <c r="Y32" s="199" t="s">
        <v>15</v>
      </c>
      <c r="Z32" s="199"/>
      <c r="AA32" s="199" t="s">
        <v>15</v>
      </c>
      <c r="AB32" s="200"/>
      <c r="AD32" s="4"/>
      <c r="AE32" s="111" t="s">
        <v>181</v>
      </c>
      <c r="AF32" s="112">
        <v>86.133290000000002</v>
      </c>
      <c r="AG32" s="113">
        <v>84.041989999999998</v>
      </c>
      <c r="AH32" s="114">
        <v>83.849900000000005</v>
      </c>
      <c r="AI32" s="112">
        <v>86.486630000000005</v>
      </c>
      <c r="AJ32" s="113">
        <v>87.486890000000002</v>
      </c>
      <c r="AK32" s="114">
        <v>89.043589999999995</v>
      </c>
      <c r="AL32" s="112">
        <v>117.6448</v>
      </c>
      <c r="AM32" s="113">
        <v>122.73650000000001</v>
      </c>
      <c r="AN32" s="114">
        <v>123.941</v>
      </c>
      <c r="AO32" s="112">
        <v>122.04730000000001</v>
      </c>
      <c r="AP32" s="113">
        <v>120.7932</v>
      </c>
      <c r="AQ32" s="114">
        <v>119.867</v>
      </c>
    </row>
    <row r="33" spans="2:43" x14ac:dyDescent="0.45">
      <c r="B33" s="4"/>
      <c r="C33" s="115" t="s">
        <v>182</v>
      </c>
      <c r="D33" s="112">
        <v>63.4544</v>
      </c>
      <c r="E33" s="113">
        <v>59.487380000000002</v>
      </c>
      <c r="F33" s="114">
        <v>60.292920000000002</v>
      </c>
      <c r="G33" s="112"/>
      <c r="H33" s="113"/>
      <c r="I33" s="114"/>
      <c r="J33" s="112">
        <v>138.2396</v>
      </c>
      <c r="K33" s="113">
        <v>144.7302</v>
      </c>
      <c r="L33" s="114">
        <v>137.11009999999999</v>
      </c>
      <c r="M33" s="112">
        <v>19.584980000000002</v>
      </c>
      <c r="N33" s="113">
        <v>24.043839999999999</v>
      </c>
      <c r="O33" s="114">
        <v>25.046469999999999</v>
      </c>
      <c r="P33" s="27" t="s">
        <v>151</v>
      </c>
      <c r="Q33" s="183" t="s">
        <v>12</v>
      </c>
      <c r="R33" s="183"/>
      <c r="S33" s="183" t="s">
        <v>12</v>
      </c>
      <c r="T33" s="183"/>
      <c r="U33" s="183" t="s">
        <v>12</v>
      </c>
      <c r="V33" s="183"/>
      <c r="W33" s="183" t="s">
        <v>12</v>
      </c>
      <c r="X33" s="183"/>
      <c r="Y33" s="183" t="s">
        <v>11</v>
      </c>
      <c r="Z33" s="183"/>
      <c r="AA33" s="183" t="s">
        <v>11</v>
      </c>
      <c r="AB33" s="184"/>
      <c r="AD33" s="4"/>
      <c r="AE33" s="115" t="s">
        <v>182</v>
      </c>
      <c r="AF33" s="112">
        <v>109.6126</v>
      </c>
      <c r="AG33" s="113">
        <v>109.24290000000001</v>
      </c>
      <c r="AH33" s="114">
        <v>108.8242</v>
      </c>
      <c r="AI33" s="112">
        <v>111.6088</v>
      </c>
      <c r="AJ33" s="113">
        <v>112.01739999999999</v>
      </c>
      <c r="AK33" s="114">
        <v>112.8849</v>
      </c>
      <c r="AL33" s="112">
        <v>139.98390000000001</v>
      </c>
      <c r="AM33" s="113">
        <v>140.2859</v>
      </c>
      <c r="AN33" s="114">
        <v>138.83590000000001</v>
      </c>
      <c r="AO33" s="112">
        <v>136.1463</v>
      </c>
      <c r="AP33" s="113">
        <v>129.94479999999999</v>
      </c>
      <c r="AQ33" s="114">
        <v>128.3201</v>
      </c>
    </row>
    <row r="34" spans="2:43" x14ac:dyDescent="0.45">
      <c r="B34" s="4"/>
      <c r="C34" s="116" t="s">
        <v>183</v>
      </c>
      <c r="D34" s="112">
        <v>105.8442</v>
      </c>
      <c r="E34" s="113">
        <v>101.2042</v>
      </c>
      <c r="F34" s="114">
        <v>97.973650000000006</v>
      </c>
      <c r="G34" s="112"/>
      <c r="H34" s="113"/>
      <c r="I34" s="114"/>
      <c r="J34" s="112">
        <v>213.07060000000001</v>
      </c>
      <c r="K34" s="113">
        <v>236.4177</v>
      </c>
      <c r="L34" s="114">
        <v>242.0549</v>
      </c>
      <c r="M34" s="112">
        <v>39.439639999999997</v>
      </c>
      <c r="N34" s="113">
        <v>35.685270000000003</v>
      </c>
      <c r="O34" s="114">
        <v>35.682319999999997</v>
      </c>
      <c r="P34" s="27" t="s">
        <v>152</v>
      </c>
      <c r="Q34" s="183" t="s">
        <v>153</v>
      </c>
      <c r="R34" s="183"/>
      <c r="S34" s="183" t="s">
        <v>153</v>
      </c>
      <c r="T34" s="183"/>
      <c r="U34" s="183" t="s">
        <v>153</v>
      </c>
      <c r="V34" s="183"/>
      <c r="W34" s="183" t="s">
        <v>153</v>
      </c>
      <c r="X34" s="183"/>
      <c r="Y34" s="183" t="s">
        <v>153</v>
      </c>
      <c r="Z34" s="183"/>
      <c r="AA34" s="183" t="s">
        <v>153</v>
      </c>
      <c r="AB34" s="184"/>
      <c r="AD34" s="4"/>
      <c r="AE34" s="116" t="s">
        <v>183</v>
      </c>
      <c r="AF34" s="112">
        <v>131.2912</v>
      </c>
      <c r="AG34" s="113">
        <v>129.2527</v>
      </c>
      <c r="AH34" s="114">
        <v>127.4618</v>
      </c>
      <c r="AI34" s="112">
        <v>141.52099999999999</v>
      </c>
      <c r="AJ34" s="113">
        <v>139.702</v>
      </c>
      <c r="AK34" s="114">
        <v>134.38489999999999</v>
      </c>
      <c r="AL34" s="112">
        <v>145.5384</v>
      </c>
      <c r="AM34" s="113">
        <v>141.3434</v>
      </c>
      <c r="AN34" s="114">
        <v>138.53829999999999</v>
      </c>
      <c r="AO34" s="112">
        <v>143.94900000000001</v>
      </c>
      <c r="AP34" s="113">
        <v>138.65530000000001</v>
      </c>
      <c r="AQ34" s="114">
        <v>134.4716</v>
      </c>
    </row>
    <row r="35" spans="2:43" x14ac:dyDescent="0.45">
      <c r="B35" s="4"/>
      <c r="C35" s="111" t="s">
        <v>184</v>
      </c>
      <c r="D35" s="112">
        <v>66.096789999999999</v>
      </c>
      <c r="E35" s="113">
        <v>63.969439999999999</v>
      </c>
      <c r="F35" s="114">
        <v>62.486559999999997</v>
      </c>
      <c r="G35" s="112"/>
      <c r="H35" s="113"/>
      <c r="I35" s="114"/>
      <c r="J35" s="112">
        <v>164.76230000000001</v>
      </c>
      <c r="K35" s="113">
        <v>183.56290000000001</v>
      </c>
      <c r="L35" s="114">
        <v>182.45500000000001</v>
      </c>
      <c r="M35" s="112">
        <v>34.278030000000001</v>
      </c>
      <c r="N35" s="113">
        <v>27.924489999999999</v>
      </c>
      <c r="O35" s="114">
        <v>24.03041</v>
      </c>
      <c r="P35" s="27" t="s">
        <v>215</v>
      </c>
      <c r="Q35" s="183" t="s">
        <v>229</v>
      </c>
      <c r="R35" s="183"/>
      <c r="S35" s="183" t="s">
        <v>228</v>
      </c>
      <c r="T35" s="183"/>
      <c r="U35" s="183" t="s">
        <v>230</v>
      </c>
      <c r="V35" s="183"/>
      <c r="W35" s="183" t="s">
        <v>233</v>
      </c>
      <c r="X35" s="183"/>
      <c r="Y35" s="183" t="s">
        <v>330</v>
      </c>
      <c r="Z35" s="183"/>
      <c r="AA35" s="183" t="s">
        <v>235</v>
      </c>
      <c r="AB35" s="184"/>
      <c r="AD35" s="4"/>
      <c r="AE35" s="111" t="s">
        <v>184</v>
      </c>
      <c r="AF35" s="112">
        <v>114.514</v>
      </c>
      <c r="AG35" s="113">
        <v>117.43810000000001</v>
      </c>
      <c r="AH35" s="114">
        <v>118.29340000000001</v>
      </c>
      <c r="AI35" s="112">
        <v>135.2329</v>
      </c>
      <c r="AJ35" s="113">
        <v>131.691</v>
      </c>
      <c r="AK35" s="114">
        <v>126.6564</v>
      </c>
      <c r="AL35" s="112">
        <v>118.1614</v>
      </c>
      <c r="AM35" s="113">
        <v>114.83159999999999</v>
      </c>
      <c r="AN35" s="114">
        <v>111.27630000000001</v>
      </c>
      <c r="AO35" s="112">
        <v>140.92599999999999</v>
      </c>
      <c r="AP35" s="113">
        <v>134.72540000000001</v>
      </c>
      <c r="AQ35" s="114">
        <v>131.5676</v>
      </c>
    </row>
    <row r="36" spans="2:43" x14ac:dyDescent="0.45">
      <c r="B36" s="4"/>
      <c r="C36" s="111" t="s">
        <v>185</v>
      </c>
      <c r="D36" s="112">
        <v>53.036729999999999</v>
      </c>
      <c r="E36" s="113">
        <v>48.396189999999997</v>
      </c>
      <c r="F36" s="114">
        <v>45.8979</v>
      </c>
      <c r="G36" s="112"/>
      <c r="H36" s="113"/>
      <c r="I36" s="114"/>
      <c r="J36" s="112">
        <v>67.648960000000002</v>
      </c>
      <c r="K36" s="113">
        <v>68.487250000000003</v>
      </c>
      <c r="L36" s="114">
        <v>70.311059999999998</v>
      </c>
      <c r="M36" s="112">
        <v>21.254709999999999</v>
      </c>
      <c r="N36" s="113">
        <v>19.43404</v>
      </c>
      <c r="O36" s="114">
        <v>18.741720000000001</v>
      </c>
      <c r="P36" s="27" t="s">
        <v>19</v>
      </c>
      <c r="Q36" s="183">
        <v>270</v>
      </c>
      <c r="R36" s="183"/>
      <c r="S36" s="183">
        <v>76</v>
      </c>
      <c r="T36" s="183"/>
      <c r="U36" s="183">
        <v>111</v>
      </c>
      <c r="V36" s="183"/>
      <c r="W36" s="183">
        <v>92</v>
      </c>
      <c r="X36" s="183"/>
      <c r="Y36" s="183">
        <v>-7</v>
      </c>
      <c r="Z36" s="183"/>
      <c r="AA36" s="183">
        <v>61</v>
      </c>
      <c r="AB36" s="184"/>
      <c r="AD36" s="4"/>
      <c r="AE36" s="111" t="s">
        <v>185</v>
      </c>
      <c r="AF36" s="112">
        <v>102.8901</v>
      </c>
      <c r="AG36" s="113">
        <v>102.23009999999999</v>
      </c>
      <c r="AH36" s="114">
        <v>101.1588</v>
      </c>
      <c r="AI36" s="112">
        <v>106.9087</v>
      </c>
      <c r="AJ36" s="113">
        <v>106.7919</v>
      </c>
      <c r="AK36" s="114">
        <v>102.9504</v>
      </c>
      <c r="AL36" s="112">
        <v>107.1148</v>
      </c>
      <c r="AM36" s="113">
        <v>101.0997</v>
      </c>
      <c r="AN36" s="114">
        <v>98.381540000000001</v>
      </c>
      <c r="AO36" s="112">
        <v>99.06035</v>
      </c>
      <c r="AP36" s="113">
        <v>96.936279999999996</v>
      </c>
      <c r="AQ36" s="114">
        <v>94.944890000000001</v>
      </c>
    </row>
    <row r="37" spans="2:43" x14ac:dyDescent="0.45">
      <c r="B37" s="4"/>
      <c r="C37" s="111" t="s">
        <v>186</v>
      </c>
      <c r="D37" s="112">
        <v>48.530949999999997</v>
      </c>
      <c r="E37" s="113">
        <v>47.357120000000002</v>
      </c>
      <c r="F37" s="114">
        <v>42.881250000000001</v>
      </c>
      <c r="G37" s="112"/>
      <c r="H37" s="113"/>
      <c r="I37" s="114"/>
      <c r="J37" s="112">
        <v>95.989840000000001</v>
      </c>
      <c r="K37" s="113">
        <v>103.29770000000001</v>
      </c>
      <c r="L37" s="114">
        <v>110.9823</v>
      </c>
      <c r="M37" s="112">
        <v>22.492100000000001</v>
      </c>
      <c r="N37" s="113">
        <v>21.79073</v>
      </c>
      <c r="O37" s="114">
        <v>21.397739999999999</v>
      </c>
      <c r="P37" s="27" t="s">
        <v>155</v>
      </c>
      <c r="Q37" s="183">
        <v>24</v>
      </c>
      <c r="R37" s="183"/>
      <c r="S37" s="183">
        <v>12</v>
      </c>
      <c r="T37" s="183"/>
      <c r="U37" s="183">
        <v>18</v>
      </c>
      <c r="V37" s="183"/>
      <c r="W37" s="183">
        <v>15</v>
      </c>
      <c r="X37" s="183"/>
      <c r="Y37" s="183">
        <v>6</v>
      </c>
      <c r="Z37" s="183"/>
      <c r="AA37" s="183">
        <v>18</v>
      </c>
      <c r="AB37" s="184"/>
      <c r="AD37" s="4"/>
      <c r="AE37" s="111" t="s">
        <v>186</v>
      </c>
      <c r="AF37" s="112">
        <v>116.4455</v>
      </c>
      <c r="AG37" s="113">
        <v>117.5264</v>
      </c>
      <c r="AH37" s="114">
        <v>120.0694</v>
      </c>
      <c r="AI37" s="112">
        <v>123.8937</v>
      </c>
      <c r="AJ37" s="113">
        <v>129.73259999999999</v>
      </c>
      <c r="AK37" s="114">
        <v>127.34269999999999</v>
      </c>
      <c r="AL37" s="112">
        <v>136.5308</v>
      </c>
      <c r="AM37" s="113">
        <v>132.6609</v>
      </c>
      <c r="AN37" s="114">
        <v>129.5548</v>
      </c>
      <c r="AO37" s="112">
        <v>136.00790000000001</v>
      </c>
      <c r="AP37" s="113">
        <v>131.6643</v>
      </c>
      <c r="AQ37" s="114">
        <v>128.34100000000001</v>
      </c>
    </row>
    <row r="38" spans="2:43" ht="14.65" thickBot="1" x14ac:dyDescent="0.5">
      <c r="B38" s="4"/>
      <c r="C38" s="111" t="s">
        <v>187</v>
      </c>
      <c r="D38" s="112">
        <v>137.1395</v>
      </c>
      <c r="E38" s="113">
        <v>129.9589</v>
      </c>
      <c r="F38" s="114">
        <v>127.72069999999999</v>
      </c>
      <c r="G38" s="112"/>
      <c r="H38" s="113"/>
      <c r="I38" s="114"/>
      <c r="J38" s="112">
        <v>287.54059999999998</v>
      </c>
      <c r="K38" s="113">
        <v>342.68110000000001</v>
      </c>
      <c r="L38" s="114">
        <v>380.43810000000002</v>
      </c>
      <c r="M38" s="112">
        <v>46.513330000000003</v>
      </c>
      <c r="N38" s="113">
        <v>49.210749999999997</v>
      </c>
      <c r="O38" s="114">
        <v>48.169020000000003</v>
      </c>
      <c r="P38" s="48" t="s">
        <v>217</v>
      </c>
      <c r="Q38" s="182">
        <v>0</v>
      </c>
      <c r="R38" s="182"/>
      <c r="S38" s="182">
        <v>0</v>
      </c>
      <c r="T38" s="182"/>
      <c r="U38" s="182">
        <v>0</v>
      </c>
      <c r="V38" s="182"/>
      <c r="W38" s="182">
        <v>0</v>
      </c>
      <c r="X38" s="182"/>
      <c r="Y38" s="182">
        <v>0</v>
      </c>
      <c r="Z38" s="182"/>
      <c r="AA38" s="182">
        <v>0</v>
      </c>
      <c r="AB38" s="185"/>
      <c r="AD38" s="4"/>
      <c r="AE38" s="111" t="s">
        <v>187</v>
      </c>
      <c r="AF38" s="112">
        <v>161.5188</v>
      </c>
      <c r="AG38" s="113">
        <v>156.61799999999999</v>
      </c>
      <c r="AH38" s="114">
        <v>155.2895</v>
      </c>
      <c r="AI38" s="112">
        <v>155.56829999999999</v>
      </c>
      <c r="AJ38" s="113">
        <v>151.11170000000001</v>
      </c>
      <c r="AK38" s="114">
        <v>147.381</v>
      </c>
      <c r="AL38" s="112">
        <v>178.7123</v>
      </c>
      <c r="AM38" s="113">
        <v>160.8287</v>
      </c>
      <c r="AN38" s="114">
        <v>155.71700000000001</v>
      </c>
      <c r="AO38" s="112">
        <v>171.7406</v>
      </c>
      <c r="AP38" s="113">
        <v>153.79859999999999</v>
      </c>
      <c r="AQ38" s="114">
        <v>149.89699999999999</v>
      </c>
    </row>
    <row r="39" spans="2:43" x14ac:dyDescent="0.45">
      <c r="B39" s="4"/>
      <c r="C39" s="115" t="s">
        <v>188</v>
      </c>
      <c r="D39" s="112">
        <v>84.879090000000005</v>
      </c>
      <c r="E39" s="113">
        <v>81.741550000000004</v>
      </c>
      <c r="F39" s="114">
        <v>84.944400000000002</v>
      </c>
      <c r="G39" s="112"/>
      <c r="H39" s="113"/>
      <c r="I39" s="114"/>
      <c r="J39" s="112">
        <v>264.89120000000003</v>
      </c>
      <c r="K39" s="113">
        <v>303.66550000000001</v>
      </c>
      <c r="L39" s="114">
        <v>335.36939999999998</v>
      </c>
      <c r="M39" s="112">
        <v>36.886839999999999</v>
      </c>
      <c r="N39" s="113">
        <v>37.696539999999999</v>
      </c>
      <c r="O39" s="114">
        <v>39.839350000000003</v>
      </c>
      <c r="P39" s="10"/>
      <c r="Q39" s="181"/>
      <c r="R39" s="181"/>
      <c r="S39" s="183"/>
      <c r="T39" s="183"/>
      <c r="U39" s="7"/>
      <c r="V39" s="9"/>
      <c r="W39" s="7"/>
      <c r="X39" s="9"/>
      <c r="Y39" s="9"/>
      <c r="Z39" s="9"/>
      <c r="AA39" s="7"/>
      <c r="AB39" s="9"/>
      <c r="AD39" s="4"/>
      <c r="AE39" s="115" t="s">
        <v>188</v>
      </c>
      <c r="AF39" s="112">
        <v>129.29509999999999</v>
      </c>
      <c r="AG39" s="113">
        <v>128.8877</v>
      </c>
      <c r="AH39" s="114">
        <v>133.56950000000001</v>
      </c>
      <c r="AI39" s="112">
        <v>137.83500000000001</v>
      </c>
      <c r="AJ39" s="113">
        <v>128.70750000000001</v>
      </c>
      <c r="AK39" s="114">
        <v>122.3415</v>
      </c>
      <c r="AL39" s="112">
        <v>152.69990000000001</v>
      </c>
      <c r="AM39" s="113">
        <v>146.1987</v>
      </c>
      <c r="AN39" s="114">
        <v>145.42400000000001</v>
      </c>
      <c r="AO39" s="112">
        <v>147.39699999999999</v>
      </c>
      <c r="AP39" s="113">
        <v>140.95230000000001</v>
      </c>
      <c r="AQ39" s="114">
        <v>138.90610000000001</v>
      </c>
    </row>
    <row r="40" spans="2:43" x14ac:dyDescent="0.45">
      <c r="B40" s="4"/>
      <c r="C40" s="116" t="s">
        <v>189</v>
      </c>
      <c r="D40" s="112">
        <v>40.631390000000003</v>
      </c>
      <c r="E40" s="113">
        <v>36.765120000000003</v>
      </c>
      <c r="F40" s="114">
        <v>34.92662</v>
      </c>
      <c r="G40" s="112">
        <v>21.300450000000001</v>
      </c>
      <c r="H40" s="113">
        <v>20.216670000000001</v>
      </c>
      <c r="I40" s="114">
        <v>20.393439999999998</v>
      </c>
      <c r="J40" s="112">
        <v>58.268329999999999</v>
      </c>
      <c r="K40" s="113">
        <v>55.558700000000002</v>
      </c>
      <c r="L40" s="114">
        <v>45.613219999999998</v>
      </c>
      <c r="M40" s="112">
        <v>16.333490000000001</v>
      </c>
      <c r="N40" s="113">
        <v>8.9194130000000005</v>
      </c>
      <c r="O40" s="114">
        <v>10.7425</v>
      </c>
      <c r="P40" s="10"/>
      <c r="Q40" s="183"/>
      <c r="R40" s="183"/>
      <c r="S40" s="183"/>
      <c r="T40" s="183"/>
      <c r="U40" s="7"/>
      <c r="V40" s="9"/>
      <c r="W40" s="7"/>
      <c r="X40" s="9"/>
      <c r="Y40" s="9"/>
      <c r="Z40" s="9"/>
      <c r="AA40" s="7"/>
      <c r="AB40" s="9"/>
      <c r="AD40" s="4"/>
      <c r="AE40" s="116" t="s">
        <v>189</v>
      </c>
      <c r="AF40" s="112">
        <v>58.955440000000003</v>
      </c>
      <c r="AG40" s="113">
        <v>59.30847</v>
      </c>
      <c r="AH40" s="114">
        <v>60.455179999999999</v>
      </c>
      <c r="AI40" s="112">
        <v>56.227449999999997</v>
      </c>
      <c r="AJ40" s="113">
        <v>56.884410000000003</v>
      </c>
      <c r="AK40" s="114">
        <v>51.461100000000002</v>
      </c>
      <c r="AL40" s="112">
        <v>36.516689999999997</v>
      </c>
      <c r="AM40" s="113">
        <v>43.359459999999999</v>
      </c>
      <c r="AN40" s="114">
        <v>39.416910000000001</v>
      </c>
      <c r="AO40" s="112">
        <v>75.696950000000001</v>
      </c>
      <c r="AP40" s="113">
        <v>63.83764</v>
      </c>
      <c r="AQ40" s="114">
        <v>49.916330000000002</v>
      </c>
    </row>
    <row r="41" spans="2:43" x14ac:dyDescent="0.45">
      <c r="B41" s="4"/>
      <c r="C41" s="111" t="s">
        <v>190</v>
      </c>
      <c r="D41" s="112">
        <v>89.673389999999998</v>
      </c>
      <c r="E41" s="113">
        <v>84.354900000000001</v>
      </c>
      <c r="F41" s="114">
        <v>86.074569999999994</v>
      </c>
      <c r="G41" s="112">
        <v>31.881910000000001</v>
      </c>
      <c r="H41" s="113">
        <v>32.31503</v>
      </c>
      <c r="I41" s="114">
        <v>26.357410000000002</v>
      </c>
      <c r="J41" s="112">
        <v>108.7629</v>
      </c>
      <c r="K41" s="113">
        <v>110.4873</v>
      </c>
      <c r="L41" s="114">
        <v>104.5001</v>
      </c>
      <c r="M41" s="112">
        <v>66.008420000000001</v>
      </c>
      <c r="N41" s="113">
        <v>24.81589</v>
      </c>
      <c r="O41" s="114">
        <v>23.306999999999999</v>
      </c>
      <c r="P41" s="10"/>
      <c r="Q41" s="183"/>
      <c r="R41" s="183"/>
      <c r="S41" s="183"/>
      <c r="T41" s="183"/>
      <c r="U41" s="7"/>
      <c r="V41" s="9"/>
      <c r="W41" s="7"/>
      <c r="AA41" s="7"/>
      <c r="AB41" s="9"/>
      <c r="AD41" s="4"/>
      <c r="AE41" s="111" t="s">
        <v>190</v>
      </c>
      <c r="AF41" s="112">
        <v>72.783850000000001</v>
      </c>
      <c r="AG41" s="113">
        <v>73.52252</v>
      </c>
      <c r="AH41" s="114">
        <v>77.590980000000002</v>
      </c>
      <c r="AI41" s="112">
        <v>68.125010000000003</v>
      </c>
      <c r="AJ41" s="113">
        <v>74.154439999999994</v>
      </c>
      <c r="AK41" s="114">
        <v>66.689269999999993</v>
      </c>
      <c r="AL41" s="112">
        <v>46.820450000000001</v>
      </c>
      <c r="AM41" s="113">
        <v>47.936500000000002</v>
      </c>
      <c r="AN41" s="114">
        <v>48.171109999999999</v>
      </c>
      <c r="AO41" s="112">
        <v>101.6558</v>
      </c>
      <c r="AP41" s="113">
        <v>94.123199999999997</v>
      </c>
      <c r="AQ41" s="114">
        <v>94.867350000000002</v>
      </c>
    </row>
    <row r="42" spans="2:43" x14ac:dyDescent="0.45">
      <c r="B42" s="4"/>
      <c r="C42" s="111" t="s">
        <v>191</v>
      </c>
      <c r="D42" s="112">
        <v>74.050489999999996</v>
      </c>
      <c r="E42" s="113">
        <v>67.134690000000006</v>
      </c>
      <c r="F42" s="114">
        <v>66.16046</v>
      </c>
      <c r="G42" s="112">
        <v>41.173279999999998</v>
      </c>
      <c r="H42" s="113">
        <v>35.07826</v>
      </c>
      <c r="I42" s="114">
        <v>34.378680000000003</v>
      </c>
      <c r="J42" s="112">
        <v>128.44540000000001</v>
      </c>
      <c r="K42" s="113">
        <v>102.0103</v>
      </c>
      <c r="L42" s="114">
        <v>107.892</v>
      </c>
      <c r="M42" s="112">
        <v>83.94462</v>
      </c>
      <c r="N42" s="113">
        <v>25.763290000000001</v>
      </c>
      <c r="O42" s="114">
        <v>24.837579999999999</v>
      </c>
      <c r="P42" s="10"/>
      <c r="Q42" s="183"/>
      <c r="R42" s="183"/>
      <c r="S42" s="183"/>
      <c r="T42" s="183"/>
      <c r="U42" s="7"/>
      <c r="V42" s="9"/>
      <c r="W42" s="7"/>
      <c r="AA42" s="7"/>
      <c r="AB42" s="9"/>
      <c r="AD42" s="4"/>
      <c r="AE42" s="111" t="s">
        <v>191</v>
      </c>
      <c r="AF42" s="112">
        <v>75.325249999999997</v>
      </c>
      <c r="AG42" s="113">
        <v>75.708870000000005</v>
      </c>
      <c r="AH42" s="114">
        <v>76.358400000000003</v>
      </c>
      <c r="AI42" s="112">
        <v>91.281090000000006</v>
      </c>
      <c r="AJ42" s="113">
        <v>89.938360000000003</v>
      </c>
      <c r="AK42" s="114">
        <v>83.160470000000004</v>
      </c>
      <c r="AL42" s="112">
        <v>62.361440000000002</v>
      </c>
      <c r="AM42" s="113">
        <v>61.240859999999998</v>
      </c>
      <c r="AN42" s="114">
        <v>59.675939999999997</v>
      </c>
      <c r="AO42" s="112">
        <v>113.45959999999999</v>
      </c>
      <c r="AP42" s="113">
        <v>103.1568</v>
      </c>
      <c r="AQ42" s="114">
        <v>92.417199999999994</v>
      </c>
    </row>
    <row r="43" spans="2:43" x14ac:dyDescent="0.45">
      <c r="B43" s="4"/>
      <c r="C43" s="111" t="s">
        <v>192</v>
      </c>
      <c r="D43" s="112">
        <v>105.67189999999999</v>
      </c>
      <c r="E43" s="113">
        <v>96.712400000000002</v>
      </c>
      <c r="F43" s="114">
        <v>95.829250000000002</v>
      </c>
      <c r="G43" s="112">
        <v>43.525179999999999</v>
      </c>
      <c r="H43" s="113">
        <v>40.811169999999997</v>
      </c>
      <c r="I43" s="114">
        <v>44.968429999999998</v>
      </c>
      <c r="J43" s="112">
        <v>217.7492</v>
      </c>
      <c r="K43" s="113">
        <v>285.61660000000001</v>
      </c>
      <c r="L43" s="114">
        <v>221.8175</v>
      </c>
      <c r="M43" s="112">
        <v>114.0416</v>
      </c>
      <c r="N43" s="113">
        <v>39.945439999999998</v>
      </c>
      <c r="O43" s="114">
        <v>33.30453</v>
      </c>
      <c r="P43" s="10"/>
      <c r="Q43" s="183"/>
      <c r="R43" s="183"/>
      <c r="S43" s="183"/>
      <c r="T43" s="183"/>
      <c r="U43" s="7"/>
      <c r="V43" s="9"/>
      <c r="W43" s="7"/>
      <c r="AA43" s="7"/>
      <c r="AB43" s="9"/>
      <c r="AD43" s="4"/>
      <c r="AE43" s="111" t="s">
        <v>192</v>
      </c>
      <c r="AF43" s="112">
        <v>76.92989</v>
      </c>
      <c r="AG43" s="113">
        <v>79.14649</v>
      </c>
      <c r="AH43" s="114">
        <v>80.356049999999996</v>
      </c>
      <c r="AI43" s="112">
        <v>80.633369999999999</v>
      </c>
      <c r="AJ43" s="113">
        <v>79.087860000000006</v>
      </c>
      <c r="AK43" s="114">
        <v>81.891260000000003</v>
      </c>
      <c r="AL43" s="112">
        <v>60.71508</v>
      </c>
      <c r="AM43" s="113">
        <v>75.331469999999996</v>
      </c>
      <c r="AN43" s="114">
        <v>70.175280000000001</v>
      </c>
      <c r="AO43" s="112">
        <v>77.487380000000002</v>
      </c>
      <c r="AP43" s="113">
        <v>77.95805</v>
      </c>
      <c r="AQ43" s="114">
        <v>70.747380000000007</v>
      </c>
    </row>
    <row r="44" spans="2:43" x14ac:dyDescent="0.45">
      <c r="B44" s="4"/>
      <c r="C44" s="111" t="s">
        <v>193</v>
      </c>
      <c r="D44" s="112">
        <v>76.383690000000001</v>
      </c>
      <c r="E44" s="113">
        <v>77.136690000000002</v>
      </c>
      <c r="F44" s="114">
        <v>75.227310000000003</v>
      </c>
      <c r="G44" s="112">
        <v>80.146079999999998</v>
      </c>
      <c r="H44" s="113">
        <v>63.877850000000002</v>
      </c>
      <c r="I44" s="114">
        <v>51.69755</v>
      </c>
      <c r="J44" s="112">
        <v>166.4915</v>
      </c>
      <c r="K44" s="113">
        <v>183.40719999999999</v>
      </c>
      <c r="L44" s="114">
        <v>178.28149999999999</v>
      </c>
      <c r="M44" s="112">
        <v>109.8138</v>
      </c>
      <c r="N44" s="113">
        <v>25.02393</v>
      </c>
      <c r="O44" s="114">
        <v>25.750160000000001</v>
      </c>
      <c r="P44" s="10"/>
      <c r="Q44" s="183"/>
      <c r="R44" s="183"/>
      <c r="S44" s="183"/>
      <c r="T44" s="183"/>
      <c r="U44" s="7"/>
      <c r="V44" s="7"/>
      <c r="W44" s="7"/>
      <c r="AA44" s="7"/>
      <c r="AB44" s="7"/>
      <c r="AD44" s="4"/>
      <c r="AE44" s="111" t="s">
        <v>193</v>
      </c>
      <c r="AF44" s="112">
        <v>68.675349999999995</v>
      </c>
      <c r="AG44" s="113">
        <v>75.778049999999993</v>
      </c>
      <c r="AH44" s="114">
        <v>76.828190000000006</v>
      </c>
      <c r="AI44" s="112">
        <v>87.181169999999995</v>
      </c>
      <c r="AJ44" s="113">
        <v>82.37115</v>
      </c>
      <c r="AK44" s="114">
        <v>86.587289999999996</v>
      </c>
      <c r="AL44" s="112">
        <v>63.85031</v>
      </c>
      <c r="AM44" s="113">
        <v>71.040769999999995</v>
      </c>
      <c r="AN44" s="114">
        <v>72.919529999999995</v>
      </c>
      <c r="AO44" s="112">
        <v>86.175049999999999</v>
      </c>
      <c r="AP44" s="113">
        <v>81.881209999999996</v>
      </c>
      <c r="AQ44" s="114">
        <v>71.077380000000005</v>
      </c>
    </row>
    <row r="45" spans="2:43" x14ac:dyDescent="0.45">
      <c r="B45" s="4"/>
      <c r="C45" s="115" t="s">
        <v>194</v>
      </c>
      <c r="D45" s="117">
        <v>41.13279</v>
      </c>
      <c r="E45" s="118">
        <v>36.42427</v>
      </c>
      <c r="F45" s="119">
        <v>34.642409999999998</v>
      </c>
      <c r="G45" s="112">
        <v>24.862130000000001</v>
      </c>
      <c r="H45" s="113">
        <v>23.80218</v>
      </c>
      <c r="I45" s="114">
        <v>17.812799999999999</v>
      </c>
      <c r="J45" s="112">
        <v>47.771470000000001</v>
      </c>
      <c r="K45" s="113">
        <v>45.640059999999998</v>
      </c>
      <c r="L45" s="114">
        <v>42.727429999999998</v>
      </c>
      <c r="M45" s="112">
        <v>23.732959999999999</v>
      </c>
      <c r="N45" s="113">
        <v>11.68256</v>
      </c>
      <c r="O45" s="114">
        <v>14.0755</v>
      </c>
      <c r="P45" s="10"/>
      <c r="Q45" s="183"/>
      <c r="R45" s="183"/>
      <c r="S45" s="183"/>
      <c r="T45" s="183"/>
      <c r="U45" s="7"/>
      <c r="V45" s="7"/>
      <c r="W45" s="7"/>
      <c r="AA45" s="7"/>
      <c r="AB45" s="7"/>
      <c r="AD45" s="4"/>
      <c r="AE45" s="115" t="s">
        <v>194</v>
      </c>
      <c r="AF45" s="117">
        <v>47.10586</v>
      </c>
      <c r="AG45" s="118">
        <v>45.645800000000001</v>
      </c>
      <c r="AH45" s="119">
        <v>46.072119999999998</v>
      </c>
      <c r="AI45" s="112">
        <v>60.15654</v>
      </c>
      <c r="AJ45" s="113">
        <v>60.12303</v>
      </c>
      <c r="AK45" s="114">
        <v>57.119050000000001</v>
      </c>
      <c r="AL45" s="112">
        <v>45.29851</v>
      </c>
      <c r="AM45" s="113">
        <v>46.403939999999999</v>
      </c>
      <c r="AN45" s="114">
        <v>45.21893</v>
      </c>
      <c r="AO45" s="112">
        <v>71.17371</v>
      </c>
      <c r="AP45" s="113">
        <v>66.323930000000004</v>
      </c>
      <c r="AQ45" s="114">
        <v>63.186790000000002</v>
      </c>
    </row>
    <row r="46" spans="2:43" x14ac:dyDescent="0.45">
      <c r="B46" s="4"/>
      <c r="C46" s="116" t="s">
        <v>195</v>
      </c>
      <c r="D46" s="117">
        <v>251.89949999999999</v>
      </c>
      <c r="E46" s="118">
        <v>259.6327</v>
      </c>
      <c r="F46" s="119">
        <v>298.47550000000001</v>
      </c>
      <c r="G46" s="112">
        <v>40.69556</v>
      </c>
      <c r="H46" s="113">
        <v>44.20975</v>
      </c>
      <c r="I46" s="114">
        <v>39.757809999999999</v>
      </c>
      <c r="J46" s="112"/>
      <c r="K46" s="113"/>
      <c r="L46" s="114"/>
      <c r="M46" s="112"/>
      <c r="N46" s="113"/>
      <c r="O46" s="114"/>
      <c r="P46" s="10"/>
      <c r="Q46" s="183"/>
      <c r="R46" s="183"/>
      <c r="S46" s="183"/>
      <c r="T46" s="183"/>
      <c r="U46" s="7"/>
      <c r="V46" s="7"/>
      <c r="W46" s="7"/>
      <c r="AA46" s="7"/>
      <c r="AB46" s="7"/>
      <c r="AD46" s="4"/>
      <c r="AE46" s="116" t="s">
        <v>195</v>
      </c>
      <c r="AF46" s="117"/>
      <c r="AG46" s="118"/>
      <c r="AH46" s="119"/>
      <c r="AI46" s="112"/>
      <c r="AJ46" s="113"/>
      <c r="AK46" s="114"/>
      <c r="AL46" s="112"/>
      <c r="AM46" s="113"/>
      <c r="AN46" s="114"/>
      <c r="AO46" s="112"/>
      <c r="AP46" s="113"/>
      <c r="AQ46" s="114"/>
    </row>
    <row r="47" spans="2:43" x14ac:dyDescent="0.45">
      <c r="B47" s="4"/>
      <c r="C47" s="111" t="s">
        <v>196</v>
      </c>
      <c r="D47" s="117">
        <v>128.49770000000001</v>
      </c>
      <c r="E47" s="118">
        <v>124.9072</v>
      </c>
      <c r="F47" s="119">
        <v>125.8138</v>
      </c>
      <c r="G47" s="112">
        <v>47.631979999999999</v>
      </c>
      <c r="H47" s="113">
        <v>30.287579999999998</v>
      </c>
      <c r="I47" s="114">
        <v>29.286650000000002</v>
      </c>
      <c r="J47" s="112"/>
      <c r="K47" s="113"/>
      <c r="L47" s="114"/>
      <c r="M47" s="112"/>
      <c r="N47" s="113"/>
      <c r="O47" s="114"/>
      <c r="P47" s="10"/>
      <c r="Q47" s="183"/>
      <c r="R47" s="183"/>
      <c r="S47" s="183"/>
      <c r="T47" s="183"/>
      <c r="U47" s="7"/>
      <c r="V47" s="7"/>
      <c r="W47" s="7"/>
      <c r="AA47" s="7"/>
      <c r="AB47" s="7"/>
      <c r="AD47" s="4"/>
      <c r="AE47" s="111" t="s">
        <v>196</v>
      </c>
      <c r="AF47" s="117"/>
      <c r="AG47" s="118"/>
      <c r="AH47" s="119"/>
      <c r="AI47" s="112"/>
      <c r="AJ47" s="113"/>
      <c r="AK47" s="114"/>
      <c r="AL47" s="112"/>
      <c r="AM47" s="113"/>
      <c r="AN47" s="114"/>
      <c r="AO47" s="112"/>
      <c r="AP47" s="113"/>
      <c r="AQ47" s="114"/>
    </row>
    <row r="48" spans="2:43" x14ac:dyDescent="0.45">
      <c r="B48" s="4"/>
      <c r="C48" s="111" t="s">
        <v>197</v>
      </c>
      <c r="D48" s="117">
        <v>56.138890000000004</v>
      </c>
      <c r="E48" s="118">
        <v>55.404859999999999</v>
      </c>
      <c r="F48" s="119">
        <v>55.855310000000003</v>
      </c>
      <c r="G48" s="112">
        <v>14.47758</v>
      </c>
      <c r="H48" s="113">
        <v>11.612310000000001</v>
      </c>
      <c r="I48" s="114">
        <v>12.473039999999999</v>
      </c>
      <c r="J48" s="112"/>
      <c r="K48" s="113"/>
      <c r="L48" s="114"/>
      <c r="M48" s="112"/>
      <c r="N48" s="113"/>
      <c r="O48" s="114"/>
      <c r="Q48" s="7"/>
      <c r="R48" s="7"/>
      <c r="S48" s="7"/>
      <c r="T48" s="7"/>
      <c r="U48" s="7"/>
      <c r="V48" s="7"/>
      <c r="W48" s="7"/>
      <c r="AA48" s="7"/>
      <c r="AB48" s="7"/>
      <c r="AD48" s="4"/>
      <c r="AE48" s="111" t="s">
        <v>197</v>
      </c>
      <c r="AF48" s="117"/>
      <c r="AG48" s="118"/>
      <c r="AH48" s="119"/>
      <c r="AI48" s="112"/>
      <c r="AJ48" s="113"/>
      <c r="AK48" s="114"/>
      <c r="AL48" s="112"/>
      <c r="AM48" s="113"/>
      <c r="AN48" s="114"/>
      <c r="AO48" s="112"/>
      <c r="AP48" s="113"/>
      <c r="AQ48" s="114"/>
    </row>
    <row r="49" spans="2:43" x14ac:dyDescent="0.45">
      <c r="B49" s="4"/>
      <c r="C49" s="111" t="s">
        <v>198</v>
      </c>
      <c r="D49" s="117">
        <v>165.42869999999999</v>
      </c>
      <c r="E49" s="118">
        <v>176.94640000000001</v>
      </c>
      <c r="F49" s="119">
        <v>182.36500000000001</v>
      </c>
      <c r="G49" s="112">
        <v>25.983440000000002</v>
      </c>
      <c r="H49" s="113">
        <v>25.105149999999998</v>
      </c>
      <c r="I49" s="114">
        <v>25.768039999999999</v>
      </c>
      <c r="J49" s="112"/>
      <c r="K49" s="113"/>
      <c r="L49" s="114"/>
      <c r="M49" s="112"/>
      <c r="N49" s="113"/>
      <c r="O49" s="114"/>
      <c r="Q49" s="7"/>
      <c r="R49" s="7"/>
      <c r="S49" s="7"/>
      <c r="T49" s="7"/>
      <c r="U49" s="7"/>
      <c r="V49" s="7"/>
      <c r="W49" s="7"/>
      <c r="AA49" s="7"/>
      <c r="AB49" s="7"/>
      <c r="AD49" s="4"/>
      <c r="AE49" s="111" t="s">
        <v>198</v>
      </c>
      <c r="AF49" s="117"/>
      <c r="AG49" s="118"/>
      <c r="AH49" s="119"/>
      <c r="AI49" s="112"/>
      <c r="AJ49" s="113"/>
      <c r="AK49" s="114"/>
      <c r="AL49" s="112"/>
      <c r="AM49" s="113"/>
      <c r="AN49" s="114"/>
      <c r="AO49" s="112"/>
      <c r="AP49" s="113"/>
      <c r="AQ49" s="114"/>
    </row>
    <row r="50" spans="2:43" x14ac:dyDescent="0.45">
      <c r="B50" s="4"/>
      <c r="C50" s="111" t="s">
        <v>199</v>
      </c>
      <c r="D50" s="117">
        <v>137.7046</v>
      </c>
      <c r="E50" s="118">
        <v>132.37799999999999</v>
      </c>
      <c r="F50" s="119">
        <v>132.70769999999999</v>
      </c>
      <c r="G50" s="112">
        <v>31.744730000000001</v>
      </c>
      <c r="H50" s="113">
        <v>28.136800000000001</v>
      </c>
      <c r="I50" s="114">
        <v>25.671109999999999</v>
      </c>
      <c r="J50" s="112"/>
      <c r="K50" s="113"/>
      <c r="L50" s="114"/>
      <c r="M50" s="112"/>
      <c r="N50" s="113"/>
      <c r="O50" s="114"/>
      <c r="Q50" s="7"/>
      <c r="R50" s="7"/>
      <c r="S50" s="7"/>
      <c r="T50" s="7"/>
      <c r="U50" s="7"/>
      <c r="V50" s="7"/>
      <c r="W50" s="7"/>
      <c r="AA50" s="7"/>
      <c r="AB50" s="7"/>
      <c r="AD50" s="4"/>
      <c r="AE50" s="111" t="s">
        <v>199</v>
      </c>
      <c r="AF50" s="117"/>
      <c r="AG50" s="118"/>
      <c r="AH50" s="119"/>
      <c r="AI50" s="112"/>
      <c r="AJ50" s="113"/>
      <c r="AK50" s="114"/>
      <c r="AL50" s="112"/>
      <c r="AM50" s="113"/>
      <c r="AN50" s="114"/>
      <c r="AO50" s="112"/>
      <c r="AP50" s="113"/>
      <c r="AQ50" s="114"/>
    </row>
    <row r="51" spans="2:43" ht="14.65" thickBot="1" x14ac:dyDescent="0.5">
      <c r="B51" s="4"/>
      <c r="C51" s="120" t="s">
        <v>200</v>
      </c>
      <c r="D51" s="121">
        <v>149.16730000000001</v>
      </c>
      <c r="E51" s="122">
        <v>143.61070000000001</v>
      </c>
      <c r="F51" s="123">
        <v>143.80109999999999</v>
      </c>
      <c r="G51" s="124">
        <v>32.643099999999997</v>
      </c>
      <c r="H51" s="125">
        <v>27.561050000000002</v>
      </c>
      <c r="I51" s="126">
        <v>27.611879999999999</v>
      </c>
      <c r="J51" s="124"/>
      <c r="K51" s="125"/>
      <c r="L51" s="126"/>
      <c r="M51" s="124"/>
      <c r="N51" s="125"/>
      <c r="O51" s="126"/>
      <c r="Q51" s="7"/>
      <c r="R51" s="7"/>
      <c r="S51" s="7"/>
      <c r="T51" s="7"/>
      <c r="U51" s="7"/>
      <c r="V51" s="7"/>
      <c r="W51" s="7"/>
      <c r="AA51" s="7"/>
      <c r="AB51" s="7"/>
      <c r="AD51" s="4"/>
      <c r="AE51" s="120" t="s">
        <v>200</v>
      </c>
      <c r="AF51" s="121"/>
      <c r="AG51" s="122"/>
      <c r="AH51" s="123"/>
      <c r="AI51" s="124"/>
      <c r="AJ51" s="125"/>
      <c r="AK51" s="126"/>
      <c r="AL51" s="124"/>
      <c r="AM51" s="125"/>
      <c r="AN51" s="126"/>
      <c r="AO51" s="124"/>
      <c r="AP51" s="125"/>
      <c r="AQ51" s="126"/>
    </row>
    <row r="52" spans="2:43" x14ac:dyDescent="0.45"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AA52" s="7"/>
      <c r="AB52" s="7"/>
    </row>
    <row r="53" spans="2:43" x14ac:dyDescent="0.45">
      <c r="B53" s="7"/>
      <c r="C53" s="7"/>
      <c r="D53" s="42" t="s">
        <v>73</v>
      </c>
      <c r="E53" s="189" t="s">
        <v>174</v>
      </c>
      <c r="F53" s="189"/>
      <c r="G53" s="189"/>
      <c r="H53" s="189"/>
      <c r="I53" s="189"/>
      <c r="J53" s="189"/>
      <c r="K53" s="189"/>
      <c r="L53" s="189"/>
      <c r="M53" s="189"/>
      <c r="N53" s="189"/>
      <c r="O53" s="189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</row>
    <row r="54" spans="2:43" x14ac:dyDescent="0.45"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</row>
    <row r="55" spans="2:43" x14ac:dyDescent="0.45">
      <c r="B55" s="7"/>
      <c r="C55" s="7"/>
      <c r="D55" s="188" t="s">
        <v>205</v>
      </c>
      <c r="E55" s="188"/>
      <c r="F55" s="188"/>
      <c r="G55" s="188"/>
      <c r="H55" s="188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2:43" x14ac:dyDescent="0.45">
      <c r="B56" s="7"/>
      <c r="C56" s="7"/>
      <c r="D56" t="s">
        <v>206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70" ht="14.25" customHeight="1" x14ac:dyDescent="0.45"/>
    <row r="74" ht="14.25" customHeight="1" x14ac:dyDescent="0.45"/>
    <row r="94" ht="14.25" customHeight="1" x14ac:dyDescent="0.45"/>
    <row r="98" ht="14.25" customHeight="1" x14ac:dyDescent="0.45"/>
  </sheetData>
  <mergeCells count="97">
    <mergeCell ref="Q2:R2"/>
    <mergeCell ref="S2:T2"/>
    <mergeCell ref="U2:V2"/>
    <mergeCell ref="W2:X2"/>
    <mergeCell ref="AA2:AB2"/>
    <mergeCell ref="D1:O1"/>
    <mergeCell ref="D2:F2"/>
    <mergeCell ref="G2:I2"/>
    <mergeCell ref="J2:L2"/>
    <mergeCell ref="M2:O2"/>
    <mergeCell ref="Q30:R30"/>
    <mergeCell ref="S30:T30"/>
    <mergeCell ref="U30:V30"/>
    <mergeCell ref="W30:X30"/>
    <mergeCell ref="P28:AB28"/>
    <mergeCell ref="Q29:R29"/>
    <mergeCell ref="S29:T29"/>
    <mergeCell ref="U29:V29"/>
    <mergeCell ref="W29:X29"/>
    <mergeCell ref="AA29:AB29"/>
    <mergeCell ref="Q32:R32"/>
    <mergeCell ref="S32:T32"/>
    <mergeCell ref="U32:V32"/>
    <mergeCell ref="W32:X32"/>
    <mergeCell ref="Q31:R31"/>
    <mergeCell ref="S31:T31"/>
    <mergeCell ref="U31:V31"/>
    <mergeCell ref="W31:X31"/>
    <mergeCell ref="Q34:R34"/>
    <mergeCell ref="S34:T34"/>
    <mergeCell ref="U34:V34"/>
    <mergeCell ref="W34:X34"/>
    <mergeCell ref="Q33:R33"/>
    <mergeCell ref="S33:T33"/>
    <mergeCell ref="U33:V33"/>
    <mergeCell ref="W33:X33"/>
    <mergeCell ref="Q36:R36"/>
    <mergeCell ref="S36:T36"/>
    <mergeCell ref="U36:V36"/>
    <mergeCell ref="W36:X36"/>
    <mergeCell ref="Q35:R35"/>
    <mergeCell ref="S35:T35"/>
    <mergeCell ref="U35:V35"/>
    <mergeCell ref="W35:X35"/>
    <mergeCell ref="Q38:R38"/>
    <mergeCell ref="S38:T38"/>
    <mergeCell ref="U38:V38"/>
    <mergeCell ref="W38:X38"/>
    <mergeCell ref="Q37:R37"/>
    <mergeCell ref="S37:T37"/>
    <mergeCell ref="U37:V37"/>
    <mergeCell ref="W37:X37"/>
    <mergeCell ref="Q39:R39"/>
    <mergeCell ref="S39:T39"/>
    <mergeCell ref="Q40:R40"/>
    <mergeCell ref="S40:T40"/>
    <mergeCell ref="Q41:R41"/>
    <mergeCell ref="S41:T41"/>
    <mergeCell ref="S46:T46"/>
    <mergeCell ref="Q47:R47"/>
    <mergeCell ref="S47:T47"/>
    <mergeCell ref="Q42:R42"/>
    <mergeCell ref="S42:T42"/>
    <mergeCell ref="Q43:R43"/>
    <mergeCell ref="S43:T43"/>
    <mergeCell ref="Q44:R44"/>
    <mergeCell ref="S44:T44"/>
    <mergeCell ref="E53:O53"/>
    <mergeCell ref="D55:H55"/>
    <mergeCell ref="Y2:Z2"/>
    <mergeCell ref="Y29:Z29"/>
    <mergeCell ref="Y30:Z30"/>
    <mergeCell ref="Y31:Z31"/>
    <mergeCell ref="Y32:Z32"/>
    <mergeCell ref="Y33:Z33"/>
    <mergeCell ref="Y34:Z34"/>
    <mergeCell ref="Y35:Z35"/>
    <mergeCell ref="Y36:Z36"/>
    <mergeCell ref="Y37:Z37"/>
    <mergeCell ref="Y38:Z38"/>
    <mergeCell ref="Q45:R45"/>
    <mergeCell ref="S45:T45"/>
    <mergeCell ref="Q46:R46"/>
    <mergeCell ref="AA35:AB35"/>
    <mergeCell ref="AA36:AB36"/>
    <mergeCell ref="AA37:AB37"/>
    <mergeCell ref="AA38:AB38"/>
    <mergeCell ref="AA30:AB30"/>
    <mergeCell ref="AA31:AB31"/>
    <mergeCell ref="AA32:AB32"/>
    <mergeCell ref="AA33:AB33"/>
    <mergeCell ref="AA34:AB34"/>
    <mergeCell ref="AF1:AQ1"/>
    <mergeCell ref="AF2:AH2"/>
    <mergeCell ref="AI2:AK2"/>
    <mergeCell ref="AL2:AN2"/>
    <mergeCell ref="AO2:AQ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94766-D5D1-423D-862E-A6C48F8204ED}">
  <dimension ref="A1:AB35"/>
  <sheetViews>
    <sheetView tabSelected="1" workbookViewId="0">
      <selection activeCell="T13" sqref="T13"/>
    </sheetView>
  </sheetViews>
  <sheetFormatPr defaultRowHeight="14.25" x14ac:dyDescent="0.45"/>
  <cols>
    <col min="1" max="1" width="9.9296875" bestFit="1" customWidth="1"/>
    <col min="2" max="2" width="6.265625" bestFit="1" customWidth="1"/>
    <col min="3" max="3" width="7.265625" bestFit="1" customWidth="1"/>
    <col min="4" max="4" width="7.265625" customWidth="1"/>
    <col min="5" max="5" width="7.265625" bestFit="1" customWidth="1"/>
    <col min="6" max="8" width="6.73046875" bestFit="1" customWidth="1"/>
    <col min="9" max="9" width="7.53125" customWidth="1"/>
    <col min="10" max="13" width="7.265625" bestFit="1" customWidth="1"/>
    <col min="14" max="25" width="5" bestFit="1" customWidth="1"/>
    <col min="27" max="27" width="27.19921875" bestFit="1" customWidth="1"/>
    <col min="28" max="28" width="11.46484375" bestFit="1" customWidth="1"/>
  </cols>
  <sheetData>
    <row r="1" spans="1:28" ht="15.4" thickBot="1" x14ac:dyDescent="0.5">
      <c r="A1" s="244" t="s">
        <v>81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6"/>
    </row>
    <row r="2" spans="1:28" x14ac:dyDescent="0.45">
      <c r="A2" s="63" t="s">
        <v>142</v>
      </c>
      <c r="B2" s="232" t="s">
        <v>113</v>
      </c>
      <c r="C2" s="233"/>
      <c r="D2" s="232" t="s">
        <v>114</v>
      </c>
      <c r="E2" s="233"/>
      <c r="F2" s="232" t="s">
        <v>115</v>
      </c>
      <c r="G2" s="233"/>
      <c r="H2" s="232" t="s">
        <v>116</v>
      </c>
      <c r="I2" s="233"/>
      <c r="J2" s="232" t="s">
        <v>117</v>
      </c>
      <c r="K2" s="233"/>
      <c r="L2" s="232" t="s">
        <v>118</v>
      </c>
      <c r="M2" s="233"/>
      <c r="N2" s="232" t="s">
        <v>119</v>
      </c>
      <c r="O2" s="233"/>
      <c r="P2" s="232" t="s">
        <v>120</v>
      </c>
      <c r="Q2" s="233"/>
      <c r="R2" s="232" t="s">
        <v>121</v>
      </c>
      <c r="S2" s="233"/>
      <c r="T2" s="232" t="s">
        <v>122</v>
      </c>
      <c r="U2" s="233"/>
      <c r="V2" s="232" t="s">
        <v>123</v>
      </c>
      <c r="W2" s="233"/>
      <c r="X2" s="232" t="s">
        <v>124</v>
      </c>
      <c r="Y2" s="233"/>
    </row>
    <row r="3" spans="1:28" ht="15" x14ac:dyDescent="0.45">
      <c r="A3" s="64" t="s">
        <v>141</v>
      </c>
      <c r="B3" s="65">
        <v>21.379474639892578</v>
      </c>
      <c r="C3" s="66">
        <v>21.292022705078125</v>
      </c>
      <c r="D3" s="65">
        <v>21.399179458618164</v>
      </c>
      <c r="E3" s="66">
        <v>21.768123626708984</v>
      </c>
      <c r="F3" s="65">
        <v>23.352209091186523</v>
      </c>
      <c r="G3" s="66">
        <v>22.720794677734375</v>
      </c>
      <c r="H3" s="65">
        <v>22.768072128295898</v>
      </c>
      <c r="I3" s="66">
        <v>23.036136627197266</v>
      </c>
      <c r="J3" s="65">
        <v>21.492975234985352</v>
      </c>
      <c r="K3" s="66">
        <v>21.785146713256836</v>
      </c>
      <c r="L3" s="65">
        <v>21.882675170898438</v>
      </c>
      <c r="M3" s="66">
        <v>21.611761093139648</v>
      </c>
      <c r="N3" s="65">
        <v>20.470518112182617</v>
      </c>
      <c r="O3" s="66">
        <v>20.599849700927734</v>
      </c>
      <c r="P3" s="65">
        <v>21.053886413574219</v>
      </c>
      <c r="Q3" s="66">
        <v>21.420961380004883</v>
      </c>
      <c r="R3" s="65">
        <v>23.11444091796875</v>
      </c>
      <c r="S3" s="65">
        <v>23.030368804931641</v>
      </c>
      <c r="T3" s="65">
        <v>22.492460250854492</v>
      </c>
      <c r="U3" s="66">
        <v>22.492038726806641</v>
      </c>
      <c r="V3" s="65">
        <v>22.526145935058594</v>
      </c>
      <c r="W3" s="66">
        <v>21.89141845703125</v>
      </c>
      <c r="X3" s="65">
        <v>21.878961563110352</v>
      </c>
      <c r="Y3" s="66">
        <v>22.544448852539063</v>
      </c>
    </row>
    <row r="4" spans="1:28" ht="15.4" thickBot="1" x14ac:dyDescent="0.5">
      <c r="A4" s="67" t="s">
        <v>125</v>
      </c>
      <c r="B4" s="68">
        <v>12.454769134521484</v>
      </c>
      <c r="C4" s="69">
        <v>12.586417198181152</v>
      </c>
      <c r="D4" s="68">
        <v>12.694839477539063</v>
      </c>
      <c r="E4" s="69">
        <v>12.503161430358887</v>
      </c>
      <c r="F4" s="68">
        <v>13.202527046203613</v>
      </c>
      <c r="G4" s="69">
        <v>13.037131309509277</v>
      </c>
      <c r="H4" s="68">
        <v>12.86599063873291</v>
      </c>
      <c r="I4" s="69">
        <v>12.983799934387207</v>
      </c>
      <c r="J4" s="68">
        <v>12.73338508605957</v>
      </c>
      <c r="K4" s="69">
        <v>13.172191619873047</v>
      </c>
      <c r="L4" s="68">
        <v>13.360206604003906</v>
      </c>
      <c r="M4" s="69">
        <v>13.458698272705078</v>
      </c>
      <c r="N4" s="68">
        <v>12.806342124938965</v>
      </c>
      <c r="O4" s="69">
        <v>12.870381355285645</v>
      </c>
      <c r="P4" s="68">
        <v>12.441509246826172</v>
      </c>
      <c r="Q4" s="69">
        <v>12.537686347961426</v>
      </c>
      <c r="R4" s="68">
        <v>12.582052230834961</v>
      </c>
      <c r="S4" s="69">
        <v>13.124784469604492</v>
      </c>
      <c r="T4" s="68">
        <v>11.665778160095215</v>
      </c>
      <c r="U4" s="69">
        <v>11.627606391906738</v>
      </c>
      <c r="V4" s="68">
        <v>12.491175651550293</v>
      </c>
      <c r="W4" s="69">
        <v>12.804556846618652</v>
      </c>
      <c r="X4" s="68">
        <v>12.726519584655762</v>
      </c>
      <c r="Y4" s="69">
        <v>13.005387306213379</v>
      </c>
    </row>
    <row r="5" spans="1:28" ht="14.65" thickBot="1" x14ac:dyDescent="0.5">
      <c r="A5" s="24"/>
      <c r="Y5" s="25"/>
    </row>
    <row r="6" spans="1:28" x14ac:dyDescent="0.45">
      <c r="A6" s="225" t="s">
        <v>126</v>
      </c>
      <c r="B6" s="70" t="s">
        <v>86</v>
      </c>
      <c r="C6" s="71" t="s">
        <v>87</v>
      </c>
      <c r="D6" s="71" t="s">
        <v>127</v>
      </c>
      <c r="E6" s="71" t="s">
        <v>128</v>
      </c>
      <c r="F6" s="71" t="s">
        <v>129</v>
      </c>
      <c r="G6" s="71" t="s">
        <v>130</v>
      </c>
      <c r="H6" s="72" t="s">
        <v>131</v>
      </c>
      <c r="I6" s="72" t="s">
        <v>132</v>
      </c>
      <c r="J6" s="72" t="s">
        <v>133</v>
      </c>
      <c r="K6" s="72" t="s">
        <v>134</v>
      </c>
      <c r="L6" s="72" t="s">
        <v>135</v>
      </c>
      <c r="M6" s="73" t="s">
        <v>136</v>
      </c>
      <c r="Y6" s="25"/>
    </row>
    <row r="7" spans="1:28" x14ac:dyDescent="0.45">
      <c r="A7" s="226"/>
      <c r="B7" s="74" t="s">
        <v>113</v>
      </c>
      <c r="C7" s="74" t="s">
        <v>114</v>
      </c>
      <c r="D7" s="74" t="s">
        <v>115</v>
      </c>
      <c r="E7" s="74" t="s">
        <v>116</v>
      </c>
      <c r="F7" s="74" t="s">
        <v>117</v>
      </c>
      <c r="G7" s="74" t="s">
        <v>118</v>
      </c>
      <c r="H7" s="74" t="s">
        <v>119</v>
      </c>
      <c r="I7" s="74" t="s">
        <v>120</v>
      </c>
      <c r="J7" s="74" t="s">
        <v>121</v>
      </c>
      <c r="K7" s="74" t="s">
        <v>122</v>
      </c>
      <c r="L7" s="74" t="s">
        <v>123</v>
      </c>
      <c r="M7" s="75" t="s">
        <v>124</v>
      </c>
      <c r="Y7" s="25"/>
    </row>
    <row r="8" spans="1:28" x14ac:dyDescent="0.45">
      <c r="A8" s="76" t="str">
        <f>A3</f>
        <v>n18S</v>
      </c>
      <c r="B8" s="77">
        <f>AVERAGE(B3:C3)</f>
        <v>21.335748672485352</v>
      </c>
      <c r="C8" s="77">
        <f>AVERAGE(D3:E3)</f>
        <v>21.583651542663574</v>
      </c>
      <c r="D8" s="77">
        <f>AVERAGE(F3:G3)</f>
        <v>23.036501884460449</v>
      </c>
      <c r="E8" s="77">
        <f>AVERAGE(H3:I3)</f>
        <v>22.902104377746582</v>
      </c>
      <c r="F8" s="77">
        <f>AVERAGE(J3:K3)</f>
        <v>21.639060974121094</v>
      </c>
      <c r="G8" s="77">
        <f>AVERAGE(L3:M3)</f>
        <v>21.747218132019043</v>
      </c>
      <c r="H8" s="77">
        <f>AVERAGE(N3:O3)</f>
        <v>20.535183906555176</v>
      </c>
      <c r="I8" s="77">
        <f>AVERAGE(P3:Q3)</f>
        <v>21.237423896789551</v>
      </c>
      <c r="J8" s="77">
        <f>AVERAGE(R3:S3)</f>
        <v>23.072404861450195</v>
      </c>
      <c r="K8" s="77">
        <f>AVERAGE(T3:U3)</f>
        <v>22.492249488830566</v>
      </c>
      <c r="L8" s="77">
        <f>AVERAGE(V3:W3)</f>
        <v>22.208782196044922</v>
      </c>
      <c r="M8" s="78">
        <f>AVERAGE(X3:Y3)</f>
        <v>22.211705207824707</v>
      </c>
      <c r="Y8" s="25"/>
    </row>
    <row r="9" spans="1:28" ht="14.65" thickBot="1" x14ac:dyDescent="0.5">
      <c r="A9" s="79" t="str">
        <f>A4</f>
        <v>mtDNA</v>
      </c>
      <c r="B9" s="80">
        <f>AVERAGE(B4:C4)</f>
        <v>12.520593166351318</v>
      </c>
      <c r="C9" s="80">
        <f>AVERAGE(D4:E4)</f>
        <v>12.599000453948975</v>
      </c>
      <c r="D9" s="80">
        <f>AVERAGE(F4:G4)</f>
        <v>13.119829177856445</v>
      </c>
      <c r="E9" s="80">
        <f>AVERAGE(H4:I4)</f>
        <v>12.924895286560059</v>
      </c>
      <c r="F9" s="80">
        <f>AVERAGE(J4:K4)</f>
        <v>12.952788352966309</v>
      </c>
      <c r="G9" s="80">
        <f>AVERAGE(L4:M4)</f>
        <v>13.409452438354492</v>
      </c>
      <c r="H9" s="80">
        <f>AVERAGE(N4:O4)</f>
        <v>12.838361740112305</v>
      </c>
      <c r="I9" s="80">
        <f>AVERAGE(P4:Q4)</f>
        <v>12.489597797393799</v>
      </c>
      <c r="J9" s="80">
        <f>AVERAGE(R4:S4)</f>
        <v>12.853418350219727</v>
      </c>
      <c r="K9" s="80">
        <f>AVERAGE(T4:U4)</f>
        <v>11.646692276000977</v>
      </c>
      <c r="L9" s="80">
        <f>AVERAGE(V4:W4)</f>
        <v>12.647866249084473</v>
      </c>
      <c r="M9" s="81">
        <f>AVERAGE(X4:Y4)</f>
        <v>12.86595344543457</v>
      </c>
      <c r="Y9" s="25"/>
    </row>
    <row r="10" spans="1:28" ht="14.65" thickBot="1" x14ac:dyDescent="0.5">
      <c r="A10" s="76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Y10" s="25"/>
    </row>
    <row r="11" spans="1:28" ht="14.65" thickBot="1" x14ac:dyDescent="0.5">
      <c r="A11" s="227" t="s">
        <v>137</v>
      </c>
      <c r="B11" s="70" t="str">
        <f t="shared" ref="B11:M11" si="0">B6</f>
        <v>21% n1</v>
      </c>
      <c r="C11" s="71" t="str">
        <f t="shared" si="0"/>
        <v>21% n2</v>
      </c>
      <c r="D11" s="71" t="str">
        <f t="shared" si="0"/>
        <v>21% n3</v>
      </c>
      <c r="E11" s="71" t="str">
        <f t="shared" si="0"/>
        <v>21% n4</v>
      </c>
      <c r="F11" s="71" t="str">
        <f t="shared" si="0"/>
        <v>21% n5</v>
      </c>
      <c r="G11" s="71" t="str">
        <f t="shared" si="0"/>
        <v>21% n6</v>
      </c>
      <c r="H11" s="72" t="str">
        <f t="shared" si="0"/>
        <v>1%1d n1</v>
      </c>
      <c r="I11" s="72" t="str">
        <f t="shared" si="0"/>
        <v>1%1d n2</v>
      </c>
      <c r="J11" s="72" t="str">
        <f t="shared" si="0"/>
        <v>1%1d n3</v>
      </c>
      <c r="K11" s="72" t="str">
        <f t="shared" si="0"/>
        <v>1%1d n4</v>
      </c>
      <c r="L11" s="72" t="str">
        <f t="shared" si="0"/>
        <v>1%1d n5</v>
      </c>
      <c r="M11" s="73" t="str">
        <f t="shared" si="0"/>
        <v>1%1d n6</v>
      </c>
      <c r="O11" s="237" t="s">
        <v>138</v>
      </c>
      <c r="P11" s="238"/>
      <c r="Q11" s="239"/>
      <c r="Y11" s="25"/>
      <c r="AA11" s="8" t="s">
        <v>156</v>
      </c>
      <c r="AB11" s="8"/>
    </row>
    <row r="12" spans="1:28" x14ac:dyDescent="0.45">
      <c r="A12" s="228"/>
      <c r="B12" s="82" t="str">
        <f t="shared" ref="B12:M12" si="1">B7</f>
        <v>A</v>
      </c>
      <c r="C12" s="82" t="str">
        <f t="shared" si="1"/>
        <v>B</v>
      </c>
      <c r="D12" s="82" t="str">
        <f t="shared" si="1"/>
        <v>C</v>
      </c>
      <c r="E12" s="82" t="str">
        <f t="shared" si="1"/>
        <v>D</v>
      </c>
      <c r="F12" s="82" t="str">
        <f t="shared" si="1"/>
        <v>E</v>
      </c>
      <c r="G12" s="82" t="str">
        <f t="shared" si="1"/>
        <v>F</v>
      </c>
      <c r="H12" s="82" t="str">
        <f t="shared" si="1"/>
        <v>G</v>
      </c>
      <c r="I12" s="82" t="str">
        <f t="shared" si="1"/>
        <v>H</v>
      </c>
      <c r="J12" s="82" t="str">
        <f t="shared" si="1"/>
        <v>I</v>
      </c>
      <c r="K12" s="82" t="str">
        <f t="shared" si="1"/>
        <v>J</v>
      </c>
      <c r="L12" s="82" t="str">
        <f t="shared" si="1"/>
        <v>K</v>
      </c>
      <c r="M12" s="83" t="str">
        <f t="shared" si="1"/>
        <v>L</v>
      </c>
      <c r="O12" s="91"/>
      <c r="P12" s="92">
        <v>0.46062565164914476</v>
      </c>
      <c r="Q12" s="93"/>
      <c r="Y12" s="25"/>
      <c r="AA12" s="20"/>
      <c r="AB12" s="97" t="s">
        <v>125</v>
      </c>
    </row>
    <row r="13" spans="1:28" ht="14.65" thickBot="1" x14ac:dyDescent="0.5">
      <c r="A13" s="84" t="str">
        <f>A9</f>
        <v>mtDNA</v>
      </c>
      <c r="B13" s="80">
        <f t="shared" ref="B13:M13" si="2">B$8-B9</f>
        <v>8.8151555061340332</v>
      </c>
      <c r="C13" s="80">
        <f t="shared" si="2"/>
        <v>8.9846510887145996</v>
      </c>
      <c r="D13" s="80">
        <f t="shared" si="2"/>
        <v>9.9166727066040039</v>
      </c>
      <c r="E13" s="80">
        <f t="shared" si="2"/>
        <v>9.9772090911865234</v>
      </c>
      <c r="F13" s="80">
        <f t="shared" si="2"/>
        <v>8.6862726211547852</v>
      </c>
      <c r="G13" s="80">
        <f t="shared" si="2"/>
        <v>8.3377656936645508</v>
      </c>
      <c r="H13" s="80">
        <f t="shared" si="2"/>
        <v>7.6968221664428711</v>
      </c>
      <c r="I13" s="80">
        <f t="shared" si="2"/>
        <v>8.747826099395752</v>
      </c>
      <c r="J13" s="80">
        <f t="shared" si="2"/>
        <v>10.218986511230469</v>
      </c>
      <c r="K13" s="80">
        <f t="shared" si="2"/>
        <v>10.84555721282959</v>
      </c>
      <c r="L13" s="80">
        <f t="shared" si="2"/>
        <v>9.5609159469604492</v>
      </c>
      <c r="M13" s="81">
        <f t="shared" si="2"/>
        <v>9.3457517623901367</v>
      </c>
      <c r="O13" s="91"/>
      <c r="P13" s="92">
        <v>0.84861083888180788</v>
      </c>
      <c r="Q13" s="93"/>
      <c r="Y13" s="25"/>
      <c r="AA13" s="24"/>
      <c r="AB13" s="44">
        <f t="shared" ref="AB13:AB18" si="3">P12</f>
        <v>0.46062565164914476</v>
      </c>
    </row>
    <row r="14" spans="1:28" ht="14.65" thickBot="1" x14ac:dyDescent="0.5">
      <c r="A14" s="76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O14" s="91"/>
      <c r="P14" s="92">
        <v>1.2331205157816962</v>
      </c>
      <c r="Q14" s="93"/>
      <c r="Y14" s="25"/>
      <c r="AA14" s="24"/>
      <c r="AB14" s="44">
        <f t="shared" si="3"/>
        <v>0.84861083888180788</v>
      </c>
    </row>
    <row r="15" spans="1:28" x14ac:dyDescent="0.45">
      <c r="A15" s="240" t="s">
        <v>139</v>
      </c>
      <c r="B15" s="70" t="str">
        <f t="shared" ref="B15:M15" si="4">B11</f>
        <v>21% n1</v>
      </c>
      <c r="C15" s="71" t="str">
        <f t="shared" si="4"/>
        <v>21% n2</v>
      </c>
      <c r="D15" s="71" t="str">
        <f t="shared" si="4"/>
        <v>21% n3</v>
      </c>
      <c r="E15" s="71" t="str">
        <f t="shared" si="4"/>
        <v>21% n4</v>
      </c>
      <c r="F15" s="71" t="str">
        <f t="shared" si="4"/>
        <v>21% n5</v>
      </c>
      <c r="G15" s="71" t="str">
        <f t="shared" si="4"/>
        <v>21% n6</v>
      </c>
      <c r="H15" s="72" t="str">
        <f t="shared" si="4"/>
        <v>1%1d n1</v>
      </c>
      <c r="I15" s="72" t="str">
        <f t="shared" si="4"/>
        <v>1%1d n2</v>
      </c>
      <c r="J15" s="72" t="str">
        <f t="shared" si="4"/>
        <v>1%1d n3</v>
      </c>
      <c r="K15" s="72" t="str">
        <f t="shared" si="4"/>
        <v>1%1d n4</v>
      </c>
      <c r="L15" s="72" t="str">
        <f t="shared" si="4"/>
        <v>1%1d n5</v>
      </c>
      <c r="M15" s="73" t="str">
        <f t="shared" si="4"/>
        <v>1%1d n6</v>
      </c>
      <c r="O15" s="91"/>
      <c r="P15" s="92">
        <v>1.8255714334825122</v>
      </c>
      <c r="Q15" s="93"/>
      <c r="Y15" s="25"/>
      <c r="AA15" s="24"/>
      <c r="AB15" s="44">
        <f t="shared" si="3"/>
        <v>1.2331205157816962</v>
      </c>
    </row>
    <row r="16" spans="1:28" x14ac:dyDescent="0.45">
      <c r="A16" s="229"/>
      <c r="B16" s="85" t="str">
        <f t="shared" ref="B16:M16" si="5">B12</f>
        <v>A</v>
      </c>
      <c r="C16" s="85" t="str">
        <f t="shared" si="5"/>
        <v>B</v>
      </c>
      <c r="D16" s="85" t="str">
        <f t="shared" si="5"/>
        <v>C</v>
      </c>
      <c r="E16" s="85" t="str">
        <f t="shared" si="5"/>
        <v>D</v>
      </c>
      <c r="F16" s="85" t="str">
        <f t="shared" si="5"/>
        <v>E</v>
      </c>
      <c r="G16" s="85" t="str">
        <f t="shared" si="5"/>
        <v>F</v>
      </c>
      <c r="H16" s="85" t="str">
        <f t="shared" si="5"/>
        <v>G</v>
      </c>
      <c r="I16" s="85" t="str">
        <f t="shared" si="5"/>
        <v>H</v>
      </c>
      <c r="J16" s="85" t="str">
        <f t="shared" si="5"/>
        <v>I</v>
      </c>
      <c r="K16" s="85" t="str">
        <f t="shared" si="5"/>
        <v>J</v>
      </c>
      <c r="L16" s="85" t="str">
        <f t="shared" si="5"/>
        <v>K</v>
      </c>
      <c r="M16" s="86" t="str">
        <f t="shared" si="5"/>
        <v>L</v>
      </c>
      <c r="O16" s="91"/>
      <c r="P16" s="92">
        <v>1.8335547248300974</v>
      </c>
      <c r="Q16" s="93"/>
      <c r="Y16" s="25"/>
      <c r="AA16" s="24"/>
      <c r="AB16" s="44">
        <f t="shared" si="3"/>
        <v>1.8255714334825122</v>
      </c>
    </row>
    <row r="17" spans="1:28" ht="14.65" thickBot="1" x14ac:dyDescent="0.5">
      <c r="A17" s="84" t="str">
        <f>A9</f>
        <v>mtDNA</v>
      </c>
      <c r="B17" s="80">
        <f t="shared" ref="B17:M17" si="6">2*2^B13</f>
        <v>900.85775074181652</v>
      </c>
      <c r="C17" s="80">
        <f t="shared" si="6"/>
        <v>1013.1633561465933</v>
      </c>
      <c r="D17" s="80">
        <f t="shared" si="6"/>
        <v>1933.0626852487844</v>
      </c>
      <c r="E17" s="80">
        <f t="shared" si="6"/>
        <v>2015.9010224376464</v>
      </c>
      <c r="F17" s="80">
        <f t="shared" si="6"/>
        <v>823.86984100609868</v>
      </c>
      <c r="G17" s="80">
        <f t="shared" si="6"/>
        <v>647.06448892217873</v>
      </c>
      <c r="H17" s="80">
        <f t="shared" si="6"/>
        <v>414.95818847863205</v>
      </c>
      <c r="I17" s="80">
        <f t="shared" si="6"/>
        <v>859.78140558386838</v>
      </c>
      <c r="J17" s="80">
        <f t="shared" si="6"/>
        <v>2383.699255472332</v>
      </c>
      <c r="K17" s="80">
        <f t="shared" si="6"/>
        <v>3680.1713192903558</v>
      </c>
      <c r="L17" s="80">
        <f t="shared" si="6"/>
        <v>1510.6104396217534</v>
      </c>
      <c r="M17" s="81">
        <f t="shared" si="6"/>
        <v>1301.3125199860715</v>
      </c>
      <c r="N17" s="37"/>
      <c r="O17" s="94"/>
      <c r="P17" s="95">
        <v>2.0111017406528982</v>
      </c>
      <c r="Q17" s="96"/>
      <c r="R17" s="37"/>
      <c r="S17" s="37"/>
      <c r="T17" s="37"/>
      <c r="U17" s="37"/>
      <c r="V17" s="37"/>
      <c r="W17" s="37"/>
      <c r="X17" s="37"/>
      <c r="Y17" s="38"/>
      <c r="AA17" s="24"/>
      <c r="AB17" s="44">
        <f t="shared" si="3"/>
        <v>1.8335547248300974</v>
      </c>
    </row>
    <row r="18" spans="1:28" ht="14.65" thickBot="1" x14ac:dyDescent="0.5">
      <c r="AA18" s="24"/>
      <c r="AB18" s="44">
        <f t="shared" si="3"/>
        <v>2.0111017406528982</v>
      </c>
    </row>
    <row r="19" spans="1:28" ht="14.65" thickBot="1" x14ac:dyDescent="0.5">
      <c r="A19" s="241" t="s">
        <v>143</v>
      </c>
      <c r="B19" s="242"/>
      <c r="C19" s="242"/>
      <c r="D19" s="242"/>
      <c r="E19" s="242"/>
      <c r="F19" s="242"/>
      <c r="G19" s="242"/>
      <c r="H19" s="242"/>
      <c r="I19" s="242"/>
      <c r="J19" s="242"/>
      <c r="K19" s="242"/>
      <c r="L19" s="242"/>
      <c r="M19" s="242"/>
      <c r="N19" s="242"/>
      <c r="O19" s="242"/>
      <c r="P19" s="242"/>
      <c r="Q19" s="243"/>
      <c r="AA19" s="24"/>
      <c r="AB19" s="44">
        <f>P31</f>
        <v>1.7239426307196435</v>
      </c>
    </row>
    <row r="20" spans="1:28" x14ac:dyDescent="0.45">
      <c r="A20" s="87" t="s">
        <v>140</v>
      </c>
      <c r="B20" s="230">
        <v>1</v>
      </c>
      <c r="C20" s="231"/>
      <c r="D20" s="230">
        <f>B20+1</f>
        <v>2</v>
      </c>
      <c r="E20" s="231"/>
      <c r="F20" s="230">
        <f>D20+1</f>
        <v>3</v>
      </c>
      <c r="G20" s="231"/>
      <c r="H20" s="230">
        <f>F20+1</f>
        <v>4</v>
      </c>
      <c r="I20" s="231"/>
      <c r="J20" s="230">
        <v>5</v>
      </c>
      <c r="K20" s="231"/>
      <c r="L20" s="230">
        <v>6</v>
      </c>
      <c r="M20" s="231"/>
      <c r="N20" s="230">
        <v>7</v>
      </c>
      <c r="O20" s="231"/>
      <c r="P20" s="232">
        <v>8</v>
      </c>
      <c r="Q20" s="233"/>
      <c r="AA20" s="24"/>
      <c r="AB20" s="44">
        <f>P32</f>
        <v>1.0788759696255639</v>
      </c>
    </row>
    <row r="21" spans="1:28" ht="15" x14ac:dyDescent="0.45">
      <c r="A21" s="223" t="s">
        <v>141</v>
      </c>
      <c r="B21" s="65">
        <v>17.559612274169922</v>
      </c>
      <c r="C21" s="66">
        <v>17.609334945678711</v>
      </c>
      <c r="D21" s="65">
        <v>17.159761428833008</v>
      </c>
      <c r="E21" s="66">
        <v>17.175622940063477</v>
      </c>
      <c r="F21" s="65">
        <v>16.625755310058594</v>
      </c>
      <c r="G21" s="66">
        <v>16.462429046630859</v>
      </c>
      <c r="H21" s="65">
        <v>17.157052993774414</v>
      </c>
      <c r="I21" s="66">
        <v>17.0965576171875</v>
      </c>
      <c r="J21" s="65">
        <v>17.410661697387695</v>
      </c>
      <c r="K21" s="66">
        <v>17.256706237792969</v>
      </c>
      <c r="L21" s="65">
        <v>17.213399887084961</v>
      </c>
      <c r="M21" s="66">
        <v>17.141050338745117</v>
      </c>
      <c r="N21" s="65">
        <v>17.144441604614258</v>
      </c>
      <c r="O21" s="66">
        <v>17.136947631835938</v>
      </c>
      <c r="P21" s="65">
        <v>17.527517318725586</v>
      </c>
      <c r="Q21" s="66">
        <v>17.648656845092773</v>
      </c>
      <c r="AA21" s="24"/>
      <c r="AB21" s="44">
        <f>P33</f>
        <v>1.1089953900206095</v>
      </c>
    </row>
    <row r="22" spans="1:28" ht="15.4" thickBot="1" x14ac:dyDescent="0.5">
      <c r="A22" s="224" t="s">
        <v>148</v>
      </c>
      <c r="B22" s="68">
        <v>14.620802879333496</v>
      </c>
      <c r="C22" s="69">
        <v>14.60074520111084</v>
      </c>
      <c r="D22" s="68">
        <v>13.728816986083984</v>
      </c>
      <c r="E22" s="69">
        <v>13.663212776184082</v>
      </c>
      <c r="F22" s="68">
        <v>13.987617492675781</v>
      </c>
      <c r="G22" s="69">
        <v>13.077033042907715</v>
      </c>
      <c r="H22" s="68">
        <v>14.331180572509766</v>
      </c>
      <c r="I22" s="69">
        <v>14.279054641723633</v>
      </c>
      <c r="J22" s="68">
        <v>13.644040107727051</v>
      </c>
      <c r="K22" s="69">
        <v>13.504505157470703</v>
      </c>
      <c r="L22" s="68">
        <v>13.663976669311523</v>
      </c>
      <c r="M22" s="69">
        <v>13.528060913085938</v>
      </c>
      <c r="N22" s="68">
        <v>13.945878028869629</v>
      </c>
      <c r="O22" s="69">
        <v>14.013470649719238</v>
      </c>
      <c r="P22" s="68">
        <v>14.165169715881348</v>
      </c>
      <c r="Q22" s="69">
        <v>14.286098480224609</v>
      </c>
      <c r="AA22" s="24"/>
      <c r="AB22" s="44">
        <f>P34</f>
        <v>1.4547439896092018</v>
      </c>
    </row>
    <row r="23" spans="1:28" ht="14.65" thickBot="1" x14ac:dyDescent="0.5">
      <c r="A23" s="24"/>
      <c r="Q23" s="25"/>
      <c r="AA23" s="27" t="s">
        <v>150</v>
      </c>
      <c r="AB23" s="31"/>
    </row>
    <row r="24" spans="1:28" x14ac:dyDescent="0.45">
      <c r="A24" s="225" t="s">
        <v>126</v>
      </c>
      <c r="B24" s="88" t="s">
        <v>82</v>
      </c>
      <c r="C24" s="89" t="s">
        <v>83</v>
      </c>
      <c r="D24" s="89" t="s">
        <v>84</v>
      </c>
      <c r="E24" s="89" t="s">
        <v>85</v>
      </c>
      <c r="F24" s="72" t="s">
        <v>144</v>
      </c>
      <c r="G24" s="72" t="s">
        <v>145</v>
      </c>
      <c r="H24" s="72" t="s">
        <v>146</v>
      </c>
      <c r="I24" s="73" t="s">
        <v>147</v>
      </c>
      <c r="Q24" s="25"/>
      <c r="AA24" s="27" t="s">
        <v>8</v>
      </c>
      <c r="AB24" s="31">
        <v>4.9500000000000002E-2</v>
      </c>
    </row>
    <row r="25" spans="1:28" x14ac:dyDescent="0.45">
      <c r="A25" s="226"/>
      <c r="B25" s="74">
        <v>1</v>
      </c>
      <c r="C25" s="74">
        <f t="shared" ref="C25:I25" si="7">B25+1</f>
        <v>2</v>
      </c>
      <c r="D25" s="74">
        <f t="shared" si="7"/>
        <v>3</v>
      </c>
      <c r="E25" s="74">
        <f t="shared" si="7"/>
        <v>4</v>
      </c>
      <c r="F25" s="74">
        <f t="shared" si="7"/>
        <v>5</v>
      </c>
      <c r="G25" s="74">
        <f t="shared" si="7"/>
        <v>6</v>
      </c>
      <c r="H25" s="74">
        <f t="shared" si="7"/>
        <v>7</v>
      </c>
      <c r="I25" s="75">
        <f t="shared" si="7"/>
        <v>8</v>
      </c>
      <c r="Q25" s="25"/>
      <c r="AA25" s="27" t="s">
        <v>13</v>
      </c>
      <c r="AB25" s="31" t="s">
        <v>16</v>
      </c>
    </row>
    <row r="26" spans="1:28" x14ac:dyDescent="0.45">
      <c r="A26" s="76" t="str">
        <f>A21</f>
        <v>n18S</v>
      </c>
      <c r="B26" s="77">
        <f>AVERAGE(B21:C21)</f>
        <v>17.584473609924316</v>
      </c>
      <c r="C26" s="77">
        <f>AVERAGE(D21:E21)</f>
        <v>17.167692184448242</v>
      </c>
      <c r="D26" s="77">
        <f>AVERAGE(F21:G21)</f>
        <v>16.544092178344727</v>
      </c>
      <c r="E26" s="77">
        <f>AVERAGE(H21:I21)</f>
        <v>17.126805305480957</v>
      </c>
      <c r="F26" s="77">
        <f>AVERAGE(J21:K21)</f>
        <v>17.333683967590332</v>
      </c>
      <c r="G26" s="77">
        <f>AVERAGE(L21:M21)</f>
        <v>17.177225112915039</v>
      </c>
      <c r="H26" s="77">
        <f>AVERAGE(N21:O21)</f>
        <v>17.140694618225098</v>
      </c>
      <c r="I26" s="78">
        <f>AVERAGE(P21:Q21)</f>
        <v>17.58808708190918</v>
      </c>
      <c r="Q26" s="90"/>
      <c r="AA26" s="27" t="s">
        <v>151</v>
      </c>
      <c r="AB26" s="31" t="s">
        <v>12</v>
      </c>
    </row>
    <row r="27" spans="1:28" ht="14.65" thickBot="1" x14ac:dyDescent="0.5">
      <c r="A27" s="79" t="str">
        <f>A22</f>
        <v>mtDNA II</v>
      </c>
      <c r="B27" s="80">
        <f>AVERAGE(B22:C22)</f>
        <v>14.610774040222168</v>
      </c>
      <c r="C27" s="80">
        <f>AVERAGE(D22:E22)</f>
        <v>13.696014881134033</v>
      </c>
      <c r="D27" s="80">
        <f>AVERAGE(F22:G22)</f>
        <v>13.532325267791748</v>
      </c>
      <c r="E27" s="80">
        <f>AVERAGE(H22:I22)</f>
        <v>14.305117607116699</v>
      </c>
      <c r="F27" s="80">
        <f>AVERAGE(J22:K22)</f>
        <v>13.574272632598877</v>
      </c>
      <c r="G27" s="80">
        <f>AVERAGE(L22:M22)</f>
        <v>13.59601879119873</v>
      </c>
      <c r="H27" s="80">
        <f>AVERAGE(N22:O22)</f>
        <v>13.979674339294434</v>
      </c>
      <c r="I27" s="81">
        <f>AVERAGE(P22:Q22)</f>
        <v>14.225634098052979</v>
      </c>
      <c r="Q27" s="90"/>
      <c r="AA27" s="27" t="s">
        <v>152</v>
      </c>
      <c r="AB27" s="31" t="s">
        <v>153</v>
      </c>
    </row>
    <row r="28" spans="1:28" ht="14.65" thickBot="1" x14ac:dyDescent="0.5">
      <c r="A28" s="76"/>
      <c r="B28" s="77"/>
      <c r="C28" s="77"/>
      <c r="D28" s="77"/>
      <c r="E28" s="77"/>
      <c r="F28" s="77"/>
      <c r="G28" s="77"/>
      <c r="H28" s="77"/>
      <c r="I28" s="77"/>
      <c r="Q28" s="25"/>
      <c r="AA28" s="27" t="s">
        <v>88</v>
      </c>
      <c r="AB28" s="31" t="s">
        <v>154</v>
      </c>
    </row>
    <row r="29" spans="1:28" ht="14.65" thickBot="1" x14ac:dyDescent="0.5">
      <c r="A29" s="227" t="s">
        <v>137</v>
      </c>
      <c r="B29" s="88" t="s">
        <v>82</v>
      </c>
      <c r="C29" s="89" t="s">
        <v>83</v>
      </c>
      <c r="D29" s="89" t="s">
        <v>84</v>
      </c>
      <c r="E29" s="89" t="s">
        <v>85</v>
      </c>
      <c r="F29" s="72" t="s">
        <v>144</v>
      </c>
      <c r="G29" s="72" t="s">
        <v>145</v>
      </c>
      <c r="H29" s="72" t="s">
        <v>146</v>
      </c>
      <c r="I29" s="73" t="s">
        <v>147</v>
      </c>
      <c r="Q29" s="25"/>
      <c r="AA29" s="48" t="s">
        <v>155</v>
      </c>
      <c r="AB29" s="43">
        <v>10</v>
      </c>
    </row>
    <row r="30" spans="1:28" x14ac:dyDescent="0.45">
      <c r="A30" s="228"/>
      <c r="B30" s="82">
        <v>1</v>
      </c>
      <c r="C30" s="82">
        <f t="shared" ref="C30:I30" si="8">B30+1</f>
        <v>2</v>
      </c>
      <c r="D30" s="82">
        <f t="shared" si="8"/>
        <v>3</v>
      </c>
      <c r="E30" s="82">
        <f t="shared" si="8"/>
        <v>4</v>
      </c>
      <c r="F30" s="82">
        <f t="shared" si="8"/>
        <v>5</v>
      </c>
      <c r="G30" s="82">
        <f t="shared" si="8"/>
        <v>6</v>
      </c>
      <c r="H30" s="82">
        <f t="shared" si="8"/>
        <v>7</v>
      </c>
      <c r="I30" s="83">
        <f t="shared" si="8"/>
        <v>8</v>
      </c>
      <c r="O30" s="237" t="s">
        <v>138</v>
      </c>
      <c r="P30" s="238"/>
      <c r="Q30" s="239"/>
    </row>
    <row r="31" spans="1:28" ht="14.65" thickBot="1" x14ac:dyDescent="0.5">
      <c r="A31" s="84" t="s">
        <v>148</v>
      </c>
      <c r="B31" s="80">
        <f t="shared" ref="B31:I31" si="9">B$26-B27</f>
        <v>2.9736995697021484</v>
      </c>
      <c r="C31" s="80">
        <f t="shared" si="9"/>
        <v>3.471677303314209</v>
      </c>
      <c r="D31" s="80">
        <f t="shared" si="9"/>
        <v>3.0117669105529785</v>
      </c>
      <c r="E31" s="80">
        <f t="shared" si="9"/>
        <v>2.8216876983642578</v>
      </c>
      <c r="F31" s="80">
        <f t="shared" si="9"/>
        <v>3.7594113349914551</v>
      </c>
      <c r="G31" s="80">
        <f t="shared" si="9"/>
        <v>3.5812063217163086</v>
      </c>
      <c r="H31" s="80">
        <f t="shared" si="9"/>
        <v>3.1610202789306641</v>
      </c>
      <c r="I31" s="81">
        <f t="shared" si="9"/>
        <v>3.3624529838562012</v>
      </c>
      <c r="O31" s="91"/>
      <c r="P31" s="92">
        <v>1.7239426307196435</v>
      </c>
      <c r="Q31" s="93"/>
    </row>
    <row r="32" spans="1:28" ht="14.65" thickBot="1" x14ac:dyDescent="0.5">
      <c r="A32" s="76"/>
      <c r="B32" s="77"/>
      <c r="C32" s="77"/>
      <c r="D32" s="77"/>
      <c r="E32" s="77"/>
      <c r="F32" s="77"/>
      <c r="G32" s="77"/>
      <c r="H32" s="77"/>
      <c r="I32" s="77"/>
      <c r="O32" s="91"/>
      <c r="P32" s="92">
        <v>1.0788759696255639</v>
      </c>
      <c r="Q32" s="93"/>
    </row>
    <row r="33" spans="1:17" x14ac:dyDescent="0.45">
      <c r="A33" s="229" t="s">
        <v>139</v>
      </c>
      <c r="B33" s="88" t="s">
        <v>82</v>
      </c>
      <c r="C33" s="89" t="s">
        <v>83</v>
      </c>
      <c r="D33" s="89" t="s">
        <v>84</v>
      </c>
      <c r="E33" s="89" t="s">
        <v>85</v>
      </c>
      <c r="F33" s="72" t="s">
        <v>144</v>
      </c>
      <c r="G33" s="72" t="s">
        <v>145</v>
      </c>
      <c r="H33" s="72" t="s">
        <v>146</v>
      </c>
      <c r="I33" s="73" t="s">
        <v>147</v>
      </c>
      <c r="O33" s="91"/>
      <c r="P33" s="92">
        <v>1.1089953900206095</v>
      </c>
      <c r="Q33" s="93"/>
    </row>
    <row r="34" spans="1:17" x14ac:dyDescent="0.45">
      <c r="A34" s="229"/>
      <c r="B34" s="85">
        <v>1</v>
      </c>
      <c r="C34" s="85">
        <f t="shared" ref="C34:I34" si="10">B34+1</f>
        <v>2</v>
      </c>
      <c r="D34" s="85">
        <f t="shared" si="10"/>
        <v>3</v>
      </c>
      <c r="E34" s="85">
        <f t="shared" si="10"/>
        <v>4</v>
      </c>
      <c r="F34" s="85">
        <f t="shared" si="10"/>
        <v>5</v>
      </c>
      <c r="G34" s="85">
        <f t="shared" si="10"/>
        <v>6</v>
      </c>
      <c r="H34" s="85">
        <f t="shared" si="10"/>
        <v>7</v>
      </c>
      <c r="I34" s="85">
        <f t="shared" si="10"/>
        <v>8</v>
      </c>
      <c r="O34" s="91"/>
      <c r="P34" s="92">
        <v>1.4547439896092018</v>
      </c>
      <c r="Q34" s="93"/>
    </row>
    <row r="35" spans="1:17" ht="14.65" thickBot="1" x14ac:dyDescent="0.5">
      <c r="A35" s="84" t="s">
        <v>149</v>
      </c>
      <c r="B35" s="80">
        <f t="shared" ref="B35:I35" si="11">2*2^B31</f>
        <v>15.71096149499188</v>
      </c>
      <c r="C35" s="80">
        <f t="shared" si="11"/>
        <v>22.187532125981416</v>
      </c>
      <c r="D35" s="80">
        <f t="shared" si="11"/>
        <v>16.131032852715645</v>
      </c>
      <c r="E35" s="80">
        <f t="shared" si="11"/>
        <v>14.13977931355824</v>
      </c>
      <c r="F35" s="80">
        <f t="shared" si="11"/>
        <v>27.084796290811322</v>
      </c>
      <c r="G35" s="80">
        <f t="shared" si="11"/>
        <v>23.937595236016548</v>
      </c>
      <c r="H35" s="80">
        <f t="shared" si="11"/>
        <v>17.889241069932652</v>
      </c>
      <c r="I35" s="80">
        <f t="shared" si="11"/>
        <v>20.569758970799374</v>
      </c>
      <c r="J35" s="37"/>
      <c r="K35" s="37"/>
      <c r="L35" s="37"/>
      <c r="M35" s="37"/>
      <c r="N35" s="37"/>
      <c r="O35" s="234"/>
      <c r="P35" s="235"/>
      <c r="Q35" s="236"/>
    </row>
  </sheetData>
  <mergeCells count="33">
    <mergeCell ref="A1:Y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A6:A7"/>
    <mergeCell ref="A11:A12"/>
    <mergeCell ref="A15:A16"/>
    <mergeCell ref="O11:Q11"/>
    <mergeCell ref="A19:Q19"/>
    <mergeCell ref="B20:C20"/>
    <mergeCell ref="D20:E20"/>
    <mergeCell ref="F20:G20"/>
    <mergeCell ref="H20:I20"/>
    <mergeCell ref="J20:K20"/>
    <mergeCell ref="L20:M20"/>
    <mergeCell ref="N20:O20"/>
    <mergeCell ref="P20:Q20"/>
    <mergeCell ref="O35:Q35"/>
    <mergeCell ref="O30:Q30"/>
    <mergeCell ref="A21"/>
    <mergeCell ref="A22"/>
    <mergeCell ref="A24:A25"/>
    <mergeCell ref="A29:A30"/>
    <mergeCell ref="A33:A34"/>
  </mergeCells>
  <conditionalFormatting sqref="B8:M10">
    <cfRule type="containsErrors" dxfId="3" priority="8">
      <formula>ISERROR(B8)</formula>
    </cfRule>
  </conditionalFormatting>
  <conditionalFormatting sqref="B13:M14 B17:M17">
    <cfRule type="containsErrors" dxfId="2" priority="7">
      <formula>ISERROR(B13)</formula>
    </cfRule>
  </conditionalFormatting>
  <conditionalFormatting sqref="B3:Y3">
    <cfRule type="colorScale" priority="9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4:Y4">
    <cfRule type="colorScale" priority="10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6:I28">
    <cfRule type="containsErrors" dxfId="1" priority="4">
      <formula>ISERROR(B26)</formula>
    </cfRule>
  </conditionalFormatting>
  <conditionalFormatting sqref="B35:I35 B31:I32">
    <cfRule type="containsErrors" dxfId="0" priority="3">
      <formula>ISERROR(B31)</formula>
    </cfRule>
  </conditionalFormatting>
  <conditionalFormatting sqref="B21:I21">
    <cfRule type="colorScale" priority="5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B22:I22">
    <cfRule type="colorScale" priority="6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21:Q21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22:Q22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 4 - Fig S1A</vt:lpstr>
      <vt:lpstr>Fig 4 - Fig S1B</vt:lpstr>
      <vt:lpstr>Fig 4 - Fig S1D</vt:lpstr>
      <vt:lpstr>Fig 4 - Fig S1F</vt:lpstr>
      <vt:lpstr>Fig 4 - Fig S1G</vt:lpstr>
      <vt:lpstr>Fig 4 - Fig S1H</vt:lpstr>
      <vt:lpstr>Fig 4 - Fig S1I</vt:lpstr>
      <vt:lpstr>Fig 4 - Fig S1J</vt:lpstr>
      <vt:lpstr>Fig 4 - Fig S1K</vt:lpstr>
      <vt:lpstr>Fig 4 - Fig S1L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Pedro</cp:lastModifiedBy>
  <dcterms:created xsi:type="dcterms:W3CDTF">2022-11-06T19:57:38Z</dcterms:created>
  <dcterms:modified xsi:type="dcterms:W3CDTF">2023-04-12T11:23:45Z</dcterms:modified>
</cp:coreProperties>
</file>